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5" windowWidth="15195" windowHeight="4365"/>
  </bookViews>
  <sheets>
    <sheet name="T6" sheetId="5" r:id="rId1"/>
    <sheet name="T5" sheetId="6" r:id="rId2"/>
    <sheet name="T4" sheetId="4" r:id="rId3"/>
    <sheet name="T3" sheetId="3" r:id="rId4"/>
    <sheet name="t2" sheetId="2" r:id="rId5"/>
    <sheet name="t1" sheetId="1" r:id="rId6"/>
  </sheets>
  <externalReferences>
    <externalReference r:id="rId7"/>
    <externalReference r:id="rId8"/>
  </externalReferences>
  <calcPr calcId="144525"/>
</workbook>
</file>

<file path=xl/calcChain.xml><?xml version="1.0" encoding="utf-8"?>
<calcChain xmlns="http://schemas.openxmlformats.org/spreadsheetml/2006/main">
  <c r="N187" i="6" l="1"/>
  <c r="K186" i="6"/>
  <c r="B186" i="6"/>
  <c r="L182" i="6"/>
  <c r="B189" i="6" s="1"/>
  <c r="J182" i="6"/>
  <c r="B187" i="6" s="1"/>
  <c r="N181" i="6"/>
  <c r="O181" i="6" s="1"/>
  <c r="H178" i="6"/>
  <c r="C178" i="6"/>
  <c r="K176" i="6"/>
  <c r="H176" i="6"/>
  <c r="G176" i="6"/>
  <c r="F176" i="6"/>
  <c r="C176" i="6"/>
  <c r="B176" i="6"/>
  <c r="A176" i="6"/>
  <c r="H172" i="6"/>
  <c r="C172" i="6"/>
  <c r="L171" i="6"/>
  <c r="K170" i="6"/>
  <c r="H170" i="6"/>
  <c r="G170" i="6"/>
  <c r="F170" i="6"/>
  <c r="E170" i="6"/>
  <c r="B170" i="6"/>
  <c r="C170" i="6" s="1"/>
  <c r="A170" i="6"/>
  <c r="M166" i="6"/>
  <c r="H166" i="6"/>
  <c r="C166" i="6"/>
  <c r="G164" i="6"/>
  <c r="F164" i="6"/>
  <c r="F182" i="6" s="1"/>
  <c r="E164" i="6"/>
  <c r="B164" i="6"/>
  <c r="B182" i="6" s="1"/>
  <c r="A164" i="6"/>
  <c r="A182" i="6" s="1"/>
  <c r="J158" i="6"/>
  <c r="E176" i="6" s="1"/>
  <c r="H158" i="6"/>
  <c r="I158" i="6" s="1"/>
  <c r="K158" i="6" s="1"/>
  <c r="E158" i="6"/>
  <c r="D158" i="6"/>
  <c r="A158" i="6"/>
  <c r="K156" i="6"/>
  <c r="J156" i="6"/>
  <c r="F156" i="6"/>
  <c r="B156" i="6"/>
  <c r="A156" i="6"/>
  <c r="C155" i="6"/>
  <c r="H151" i="6"/>
  <c r="I151" i="6" s="1"/>
  <c r="E151" i="6"/>
  <c r="D151" i="6"/>
  <c r="K149" i="6"/>
  <c r="J149" i="6"/>
  <c r="F149" i="6"/>
  <c r="B149" i="6"/>
  <c r="A149" i="6"/>
  <c r="C148" i="6"/>
  <c r="H144" i="6"/>
  <c r="I144" i="6" s="1"/>
  <c r="E144" i="6"/>
  <c r="D144" i="6"/>
  <c r="K142" i="6"/>
  <c r="J142" i="6"/>
  <c r="F142" i="6"/>
  <c r="B142" i="6"/>
  <c r="A142" i="6"/>
  <c r="C141" i="6"/>
  <c r="I137" i="6"/>
  <c r="H137" i="6"/>
  <c r="D137" i="6"/>
  <c r="E137" i="6" s="1"/>
  <c r="A137" i="6"/>
  <c r="A144" i="6" s="1"/>
  <c r="K135" i="6"/>
  <c r="J135" i="6"/>
  <c r="B135" i="6"/>
  <c r="A135" i="6"/>
  <c r="C134" i="6"/>
  <c r="I131" i="6"/>
  <c r="H131" i="6"/>
  <c r="D131" i="6"/>
  <c r="E131" i="6" s="1"/>
  <c r="K131" i="6" s="1"/>
  <c r="A131" i="6"/>
  <c r="K129" i="6"/>
  <c r="J129" i="6"/>
  <c r="F129" i="6"/>
  <c r="F135" i="6" s="1"/>
  <c r="B129" i="6"/>
  <c r="A129" i="6"/>
  <c r="C128" i="6"/>
  <c r="H124" i="6"/>
  <c r="I124" i="6" s="1"/>
  <c r="E124" i="6"/>
  <c r="K124" i="6" s="1"/>
  <c r="D124" i="6"/>
  <c r="K122" i="6"/>
  <c r="J122" i="6"/>
  <c r="F122" i="6"/>
  <c r="B122" i="6"/>
  <c r="A122" i="6"/>
  <c r="C121" i="6"/>
  <c r="H117" i="6"/>
  <c r="I117" i="6" s="1"/>
  <c r="E117" i="6"/>
  <c r="D117" i="6"/>
  <c r="A117" i="6"/>
  <c r="K115" i="6"/>
  <c r="J115" i="6"/>
  <c r="F115" i="6"/>
  <c r="B115" i="6"/>
  <c r="A115" i="6"/>
  <c r="C114" i="6"/>
  <c r="I110" i="6"/>
  <c r="H110" i="6"/>
  <c r="E110" i="6"/>
  <c r="K110" i="6" s="1"/>
  <c r="D110" i="6"/>
  <c r="K108" i="6"/>
  <c r="J108" i="6"/>
  <c r="F108" i="6"/>
  <c r="B108" i="6"/>
  <c r="A108" i="6"/>
  <c r="C107" i="6"/>
  <c r="I103" i="6"/>
  <c r="H103" i="6"/>
  <c r="E103" i="6"/>
  <c r="D103" i="6"/>
  <c r="K101" i="6"/>
  <c r="J101" i="6"/>
  <c r="F101" i="6"/>
  <c r="B101" i="6"/>
  <c r="A101" i="6"/>
  <c r="C100" i="6"/>
  <c r="I96" i="6"/>
  <c r="H96" i="6"/>
  <c r="D96" i="6"/>
  <c r="E96" i="6" s="1"/>
  <c r="F94" i="6"/>
  <c r="B94" i="6"/>
  <c r="C93" i="6"/>
  <c r="I89" i="6"/>
  <c r="H89" i="6"/>
  <c r="D89" i="6"/>
  <c r="E89" i="6" s="1"/>
  <c r="K87" i="6"/>
  <c r="K94" i="6" s="1"/>
  <c r="J87" i="6"/>
  <c r="F87" i="6"/>
  <c r="B87" i="6"/>
  <c r="A87" i="6"/>
  <c r="C86" i="6"/>
  <c r="A83" i="6"/>
  <c r="A90" i="6" s="1"/>
  <c r="I82" i="6"/>
  <c r="H82" i="6"/>
  <c r="E82" i="6"/>
  <c r="D82" i="6"/>
  <c r="K80" i="6"/>
  <c r="J80" i="6"/>
  <c r="F80" i="6"/>
  <c r="B80" i="6"/>
  <c r="A80" i="6"/>
  <c r="C79" i="6"/>
  <c r="H77" i="6"/>
  <c r="I77" i="6" s="1"/>
  <c r="E77" i="6"/>
  <c r="D77" i="6"/>
  <c r="K75" i="6"/>
  <c r="J75" i="6"/>
  <c r="F75" i="6"/>
  <c r="B75" i="6"/>
  <c r="A75" i="6"/>
  <c r="C74" i="6"/>
  <c r="I70" i="6"/>
  <c r="H70" i="6"/>
  <c r="E70" i="6"/>
  <c r="D70" i="6"/>
  <c r="A70" i="6"/>
  <c r="A77" i="6" s="1"/>
  <c r="K68" i="6"/>
  <c r="J68" i="6"/>
  <c r="F68" i="6"/>
  <c r="B68" i="6"/>
  <c r="A68" i="6"/>
  <c r="C67" i="6"/>
  <c r="I63" i="6"/>
  <c r="H63" i="6"/>
  <c r="D63" i="6"/>
  <c r="E63" i="6" s="1"/>
  <c r="K63" i="6" s="1"/>
  <c r="K61" i="6"/>
  <c r="J61" i="6"/>
  <c r="F61" i="6"/>
  <c r="B61" i="6"/>
  <c r="A61" i="6"/>
  <c r="C60" i="6"/>
  <c r="I56" i="6"/>
  <c r="H56" i="6"/>
  <c r="D56" i="6"/>
  <c r="E56" i="6" s="1"/>
  <c r="K54" i="6"/>
  <c r="J54" i="6"/>
  <c r="F54" i="6"/>
  <c r="B54" i="6"/>
  <c r="A54" i="6"/>
  <c r="C53" i="6"/>
  <c r="I51" i="6"/>
  <c r="H51" i="6"/>
  <c r="D51" i="6"/>
  <c r="E51" i="6" s="1"/>
  <c r="K49" i="6"/>
  <c r="J49" i="6"/>
  <c r="F49" i="6"/>
  <c r="B49" i="6"/>
  <c r="A49" i="6"/>
  <c r="C48" i="6"/>
  <c r="A45" i="6"/>
  <c r="H44" i="6"/>
  <c r="I44" i="6" s="1"/>
  <c r="E44" i="6"/>
  <c r="D44" i="6"/>
  <c r="K42" i="6"/>
  <c r="J42" i="6"/>
  <c r="F42" i="6"/>
  <c r="B42" i="6"/>
  <c r="A42" i="6"/>
  <c r="C41" i="6"/>
  <c r="A38" i="6"/>
  <c r="H37" i="6"/>
  <c r="I37" i="6" s="1"/>
  <c r="E37" i="6"/>
  <c r="D37" i="6"/>
  <c r="K35" i="6"/>
  <c r="J35" i="6"/>
  <c r="F35" i="6"/>
  <c r="B35" i="6"/>
  <c r="A35" i="6"/>
  <c r="C34" i="6"/>
  <c r="A31" i="6"/>
  <c r="A138" i="6" s="1"/>
  <c r="I30" i="6"/>
  <c r="H30" i="6"/>
  <c r="E30" i="6"/>
  <c r="D30" i="6"/>
  <c r="A30" i="6"/>
  <c r="A37" i="6" s="1"/>
  <c r="K28" i="6"/>
  <c r="J28" i="6"/>
  <c r="F28" i="6"/>
  <c r="B28" i="6"/>
  <c r="A28" i="6"/>
  <c r="C27" i="6"/>
  <c r="A26" i="6"/>
  <c r="I25" i="6"/>
  <c r="H25" i="6"/>
  <c r="D25" i="6"/>
  <c r="E25" i="6" s="1"/>
  <c r="K25" i="6" s="1"/>
  <c r="A25" i="6"/>
  <c r="K23" i="6"/>
  <c r="J23" i="6"/>
  <c r="F23" i="6"/>
  <c r="B23" i="6"/>
  <c r="A23" i="6"/>
  <c r="C22" i="6"/>
  <c r="I18" i="6"/>
  <c r="H18" i="6"/>
  <c r="D18" i="6"/>
  <c r="E18" i="6" s="1"/>
  <c r="K18" i="6" s="1"/>
  <c r="K16" i="6"/>
  <c r="J16" i="6"/>
  <c r="F16" i="6"/>
  <c r="B16" i="6"/>
  <c r="A16" i="6"/>
  <c r="C15" i="6"/>
  <c r="A12" i="6"/>
  <c r="I11" i="6"/>
  <c r="H11" i="6"/>
  <c r="D11" i="6"/>
  <c r="E11" i="6" s="1"/>
  <c r="K11" i="6" s="1"/>
  <c r="A11" i="6"/>
  <c r="K9" i="6"/>
  <c r="J9" i="6"/>
  <c r="J94" i="6" s="1"/>
  <c r="F9" i="6"/>
  <c r="B9" i="6"/>
  <c r="A9" i="6"/>
  <c r="C8" i="6"/>
  <c r="I4" i="6"/>
  <c r="H4" i="6"/>
  <c r="D4" i="6"/>
  <c r="E4" i="6" s="1"/>
  <c r="C186" i="6" l="1"/>
  <c r="C164" i="6"/>
  <c r="I164" i="6"/>
  <c r="L165" i="6" s="1"/>
  <c r="H164" i="6"/>
  <c r="I176" i="6"/>
  <c r="K56" i="6"/>
  <c r="D170" i="6"/>
  <c r="J171" i="6" s="1"/>
  <c r="K144" i="6"/>
  <c r="A151" i="6"/>
  <c r="K151" i="6" s="1"/>
  <c r="E182" i="6"/>
  <c r="K183" i="6" s="1"/>
  <c r="D164" i="6"/>
  <c r="K4" i="6"/>
  <c r="P3" i="6" s="1"/>
  <c r="A44" i="6"/>
  <c r="K37" i="6"/>
  <c r="A82" i="6"/>
  <c r="K77" i="6"/>
  <c r="D176" i="6"/>
  <c r="J177" i="6" s="1"/>
  <c r="B188" i="6"/>
  <c r="C182" i="6"/>
  <c r="A71" i="6"/>
  <c r="A111" i="6"/>
  <c r="K117" i="6"/>
  <c r="A152" i="6"/>
  <c r="A78" i="6"/>
  <c r="A118" i="6"/>
  <c r="A125" i="6"/>
  <c r="G182" i="6"/>
  <c r="H182" i="6" s="1"/>
  <c r="A132" i="6"/>
  <c r="K137" i="6"/>
  <c r="A159" i="6"/>
  <c r="K30" i="6"/>
  <c r="A52" i="6"/>
  <c r="A57" i="6"/>
  <c r="A64" i="6"/>
  <c r="K70" i="6"/>
  <c r="A97" i="6"/>
  <c r="A104" i="6" s="1"/>
  <c r="A89" i="6" l="1"/>
  <c r="K82" i="6"/>
  <c r="L177" i="6"/>
  <c r="I177" i="6"/>
  <c r="A51" i="6"/>
  <c r="K44" i="6"/>
  <c r="I182" i="6"/>
  <c r="D182" i="6"/>
  <c r="J183" i="6" s="1"/>
  <c r="J165" i="6"/>
  <c r="K51" i="6" l="1"/>
  <c r="A103" i="6"/>
  <c r="K103" i="6" s="1"/>
  <c r="A96" i="6"/>
  <c r="K96" i="6" s="1"/>
  <c r="K89" i="6"/>
  <c r="L183" i="6"/>
  <c r="J184" i="6" l="1"/>
  <c r="J185" i="6" s="1"/>
  <c r="L187" i="6" s="1"/>
  <c r="L186" i="6" s="1"/>
  <c r="K186" i="5" l="1"/>
  <c r="C178" i="5" l="1"/>
  <c r="H18" i="5" l="1"/>
  <c r="I18" i="5" s="1"/>
  <c r="N187" i="5"/>
  <c r="B186" i="5"/>
  <c r="L182" i="5"/>
  <c r="B189" i="5" s="1"/>
  <c r="J182" i="5"/>
  <c r="H178" i="5"/>
  <c r="K176" i="5"/>
  <c r="G176" i="5"/>
  <c r="F176" i="5"/>
  <c r="B176" i="5"/>
  <c r="A176" i="5"/>
  <c r="H172" i="5"/>
  <c r="C172" i="5"/>
  <c r="L171" i="5"/>
  <c r="K170" i="5"/>
  <c r="G170" i="5"/>
  <c r="F170" i="5"/>
  <c r="E170" i="5"/>
  <c r="B170" i="5"/>
  <c r="A170" i="5"/>
  <c r="M166" i="5"/>
  <c r="H166" i="5"/>
  <c r="C166" i="5"/>
  <c r="G164" i="5"/>
  <c r="F164" i="5"/>
  <c r="E164" i="5"/>
  <c r="B164" i="5"/>
  <c r="A164" i="5"/>
  <c r="J158" i="5"/>
  <c r="E176" i="5" s="1"/>
  <c r="H158" i="5"/>
  <c r="I158" i="5" s="1"/>
  <c r="D158" i="5"/>
  <c r="E158" i="5" s="1"/>
  <c r="A158" i="5"/>
  <c r="K156" i="5"/>
  <c r="J156" i="5"/>
  <c r="F156" i="5"/>
  <c r="B156" i="5"/>
  <c r="A156" i="5"/>
  <c r="C155" i="5"/>
  <c r="H151" i="5"/>
  <c r="I151" i="5" s="1"/>
  <c r="D151" i="5"/>
  <c r="E151" i="5" s="1"/>
  <c r="K149" i="5"/>
  <c r="J149" i="5"/>
  <c r="F149" i="5"/>
  <c r="B149" i="5"/>
  <c r="A149" i="5"/>
  <c r="C148" i="5"/>
  <c r="H144" i="5"/>
  <c r="I144" i="5" s="1"/>
  <c r="D144" i="5"/>
  <c r="E144" i="5" s="1"/>
  <c r="K142" i="5"/>
  <c r="J142" i="5"/>
  <c r="F142" i="5"/>
  <c r="B142" i="5"/>
  <c r="A142" i="5"/>
  <c r="C141" i="5"/>
  <c r="H137" i="5"/>
  <c r="I137" i="5" s="1"/>
  <c r="D137" i="5"/>
  <c r="E137" i="5" s="1"/>
  <c r="K135" i="5"/>
  <c r="J135" i="5"/>
  <c r="B135" i="5"/>
  <c r="A135" i="5"/>
  <c r="C134" i="5"/>
  <c r="H131" i="5"/>
  <c r="I131" i="5" s="1"/>
  <c r="D131" i="5"/>
  <c r="E131" i="5" s="1"/>
  <c r="A131" i="5"/>
  <c r="A137" i="5" s="1"/>
  <c r="A144" i="5" s="1"/>
  <c r="K129" i="5"/>
  <c r="J129" i="5"/>
  <c r="F129" i="5"/>
  <c r="F135" i="5" s="1"/>
  <c r="B129" i="5"/>
  <c r="A129" i="5"/>
  <c r="C128" i="5"/>
  <c r="H124" i="5"/>
  <c r="I124" i="5" s="1"/>
  <c r="D124" i="5"/>
  <c r="E124" i="5" s="1"/>
  <c r="K122" i="5"/>
  <c r="J122" i="5"/>
  <c r="F122" i="5"/>
  <c r="B122" i="5"/>
  <c r="A122" i="5"/>
  <c r="C121" i="5"/>
  <c r="H117" i="5"/>
  <c r="I117" i="5" s="1"/>
  <c r="D117" i="5"/>
  <c r="E117" i="5" s="1"/>
  <c r="A117" i="5"/>
  <c r="K115" i="5"/>
  <c r="J115" i="5"/>
  <c r="F115" i="5"/>
  <c r="B115" i="5"/>
  <c r="A115" i="5"/>
  <c r="C114" i="5"/>
  <c r="H110" i="5"/>
  <c r="I110" i="5" s="1"/>
  <c r="D110" i="5"/>
  <c r="E110" i="5" s="1"/>
  <c r="K108" i="5"/>
  <c r="J108" i="5"/>
  <c r="F108" i="5"/>
  <c r="B108" i="5"/>
  <c r="A108" i="5"/>
  <c r="C107" i="5"/>
  <c r="H103" i="5"/>
  <c r="I103" i="5" s="1"/>
  <c r="D103" i="5"/>
  <c r="E103" i="5" s="1"/>
  <c r="K101" i="5"/>
  <c r="J101" i="5"/>
  <c r="F101" i="5"/>
  <c r="B101" i="5"/>
  <c r="A101" i="5"/>
  <c r="C100" i="5"/>
  <c r="H96" i="5"/>
  <c r="I96" i="5" s="1"/>
  <c r="D96" i="5"/>
  <c r="E96" i="5" s="1"/>
  <c r="F94" i="5"/>
  <c r="B94" i="5"/>
  <c r="C93" i="5"/>
  <c r="H89" i="5"/>
  <c r="I89" i="5" s="1"/>
  <c r="D89" i="5"/>
  <c r="E89" i="5" s="1"/>
  <c r="K87" i="5"/>
  <c r="K94" i="5" s="1"/>
  <c r="J87" i="5"/>
  <c r="F87" i="5"/>
  <c r="B87" i="5"/>
  <c r="A87" i="5"/>
  <c r="C86" i="5"/>
  <c r="H82" i="5"/>
  <c r="I82" i="5" s="1"/>
  <c r="D82" i="5"/>
  <c r="E82" i="5" s="1"/>
  <c r="K80" i="5"/>
  <c r="J80" i="5"/>
  <c r="F80" i="5"/>
  <c r="B80" i="5"/>
  <c r="A80" i="5"/>
  <c r="C79" i="5"/>
  <c r="H77" i="5"/>
  <c r="I77" i="5" s="1"/>
  <c r="D77" i="5"/>
  <c r="E77" i="5" s="1"/>
  <c r="K75" i="5"/>
  <c r="J75" i="5"/>
  <c r="F75" i="5"/>
  <c r="B75" i="5"/>
  <c r="A75" i="5"/>
  <c r="C74" i="5"/>
  <c r="H70" i="5"/>
  <c r="I70" i="5" s="1"/>
  <c r="D70" i="5"/>
  <c r="E70" i="5" s="1"/>
  <c r="A70" i="5"/>
  <c r="A77" i="5" s="1"/>
  <c r="A82" i="5" s="1"/>
  <c r="K68" i="5"/>
  <c r="J68" i="5"/>
  <c r="F68" i="5"/>
  <c r="B68" i="5"/>
  <c r="A68" i="5"/>
  <c r="C67" i="5"/>
  <c r="H63" i="5"/>
  <c r="I63" i="5" s="1"/>
  <c r="D63" i="5"/>
  <c r="E63" i="5" s="1"/>
  <c r="K61" i="5"/>
  <c r="J61" i="5"/>
  <c r="F61" i="5"/>
  <c r="B61" i="5"/>
  <c r="A61" i="5"/>
  <c r="C60" i="5"/>
  <c r="H56" i="5"/>
  <c r="I56" i="5" s="1"/>
  <c r="D56" i="5"/>
  <c r="E56" i="5" s="1"/>
  <c r="K54" i="5"/>
  <c r="J54" i="5"/>
  <c r="F54" i="5"/>
  <c r="B54" i="5"/>
  <c r="A54" i="5"/>
  <c r="C53" i="5"/>
  <c r="H51" i="5"/>
  <c r="I51" i="5" s="1"/>
  <c r="D51" i="5"/>
  <c r="E51" i="5" s="1"/>
  <c r="K49" i="5"/>
  <c r="J49" i="5"/>
  <c r="F49" i="5"/>
  <c r="B49" i="5"/>
  <c r="A49" i="5"/>
  <c r="C48" i="5"/>
  <c r="H44" i="5"/>
  <c r="I44" i="5" s="1"/>
  <c r="D44" i="5"/>
  <c r="E44" i="5" s="1"/>
  <c r="K42" i="5"/>
  <c r="J42" i="5"/>
  <c r="F42" i="5"/>
  <c r="B42" i="5"/>
  <c r="A42" i="5"/>
  <c r="C41" i="5"/>
  <c r="H37" i="5"/>
  <c r="I37" i="5" s="1"/>
  <c r="D37" i="5"/>
  <c r="E37" i="5" s="1"/>
  <c r="K35" i="5"/>
  <c r="J35" i="5"/>
  <c r="F35" i="5"/>
  <c r="B35" i="5"/>
  <c r="A35" i="5"/>
  <c r="C34" i="5"/>
  <c r="A31" i="5"/>
  <c r="A138" i="5" s="1"/>
  <c r="H30" i="5"/>
  <c r="I30" i="5" s="1"/>
  <c r="D30" i="5"/>
  <c r="E30" i="5" s="1"/>
  <c r="K28" i="5"/>
  <c r="J28" i="5"/>
  <c r="F28" i="5"/>
  <c r="B28" i="5"/>
  <c r="A28" i="5"/>
  <c r="C27" i="5"/>
  <c r="A26" i="5"/>
  <c r="H25" i="5"/>
  <c r="I25" i="5" s="1"/>
  <c r="D25" i="5"/>
  <c r="E25" i="5" s="1"/>
  <c r="A25" i="5"/>
  <c r="A30" i="5" s="1"/>
  <c r="A37" i="5" s="1"/>
  <c r="K23" i="5"/>
  <c r="J23" i="5"/>
  <c r="F23" i="5"/>
  <c r="B23" i="5"/>
  <c r="A23" i="5"/>
  <c r="C22" i="5"/>
  <c r="D18" i="5"/>
  <c r="E18" i="5" s="1"/>
  <c r="K16" i="5"/>
  <c r="J16" i="5"/>
  <c r="F16" i="5"/>
  <c r="B16" i="5"/>
  <c r="A16" i="5"/>
  <c r="C15" i="5"/>
  <c r="A12" i="5"/>
  <c r="H11" i="5"/>
  <c r="I11" i="5" s="1"/>
  <c r="D11" i="5"/>
  <c r="E11" i="5" s="1"/>
  <c r="A11" i="5"/>
  <c r="K9" i="5"/>
  <c r="J9" i="5"/>
  <c r="J94" i="5" s="1"/>
  <c r="F9" i="5"/>
  <c r="B9" i="5"/>
  <c r="A9" i="5"/>
  <c r="C8" i="5"/>
  <c r="H4" i="5"/>
  <c r="I4" i="5" s="1"/>
  <c r="D4" i="5"/>
  <c r="E4" i="5" s="1"/>
  <c r="N181" i="5" l="1"/>
  <c r="O181" i="5" s="1"/>
  <c r="K63" i="5"/>
  <c r="K158" i="5"/>
  <c r="H176" i="5"/>
  <c r="K124" i="5"/>
  <c r="C176" i="5"/>
  <c r="D176" i="5"/>
  <c r="J177" i="5" s="1"/>
  <c r="K117" i="5"/>
  <c r="A182" i="5"/>
  <c r="G182" i="5"/>
  <c r="F182" i="5"/>
  <c r="H170" i="5"/>
  <c r="B182" i="5"/>
  <c r="C182" i="5" s="1"/>
  <c r="C170" i="5"/>
  <c r="K18" i="5"/>
  <c r="C186" i="5"/>
  <c r="D164" i="5"/>
  <c r="A44" i="5"/>
  <c r="K37" i="5"/>
  <c r="K56" i="5"/>
  <c r="D170" i="5"/>
  <c r="J171" i="5" s="1"/>
  <c r="K144" i="5"/>
  <c r="A151" i="5"/>
  <c r="K151" i="5" s="1"/>
  <c r="I164" i="5"/>
  <c r="K11" i="5"/>
  <c r="K4" i="5" s="1"/>
  <c r="P3" i="5" s="1"/>
  <c r="K25" i="5"/>
  <c r="K70" i="5"/>
  <c r="A89" i="5"/>
  <c r="K82" i="5"/>
  <c r="K110" i="5"/>
  <c r="I176" i="5"/>
  <c r="K131" i="5"/>
  <c r="E182" i="5"/>
  <c r="K183" i="5" s="1"/>
  <c r="K30" i="5"/>
  <c r="A38" i="5"/>
  <c r="A52" i="5"/>
  <c r="A57" i="5"/>
  <c r="A64" i="5"/>
  <c r="A71" i="5"/>
  <c r="K77" i="5"/>
  <c r="A111" i="5"/>
  <c r="A132" i="5"/>
  <c r="K137" i="5"/>
  <c r="A152" i="5"/>
  <c r="A159" i="5"/>
  <c r="H164" i="5"/>
  <c r="A45" i="5"/>
  <c r="A78" i="5"/>
  <c r="A83" i="5"/>
  <c r="A90" i="5" s="1"/>
  <c r="A97" i="5"/>
  <c r="A104" i="5" s="1"/>
  <c r="A118" i="5"/>
  <c r="A125" i="5"/>
  <c r="C164" i="5"/>
  <c r="B187" i="5"/>
  <c r="H175" i="4"/>
  <c r="H169" i="4"/>
  <c r="H163" i="4"/>
  <c r="A161" i="4"/>
  <c r="B161" i="4"/>
  <c r="H103" i="4"/>
  <c r="I103" i="4" s="1"/>
  <c r="L80" i="4"/>
  <c r="L68" i="4"/>
  <c r="D56" i="4"/>
  <c r="K4" i="4"/>
  <c r="I11" i="4"/>
  <c r="N184" i="4"/>
  <c r="B183" i="4"/>
  <c r="L179" i="4"/>
  <c r="B186" i="4" s="1"/>
  <c r="J179" i="4"/>
  <c r="B184" i="4" s="1"/>
  <c r="C175" i="4"/>
  <c r="K173" i="4"/>
  <c r="G173" i="4"/>
  <c r="F173" i="4"/>
  <c r="B173" i="4"/>
  <c r="A173" i="4"/>
  <c r="C169" i="4"/>
  <c r="L168" i="4"/>
  <c r="K167" i="4"/>
  <c r="G167" i="4"/>
  <c r="F167" i="4"/>
  <c r="E167" i="4"/>
  <c r="B167" i="4"/>
  <c r="A167" i="4"/>
  <c r="M163" i="4"/>
  <c r="C163" i="4"/>
  <c r="G161" i="4"/>
  <c r="F161" i="4"/>
  <c r="E161" i="4"/>
  <c r="E179" i="4" s="1"/>
  <c r="K180" i="4" s="1"/>
  <c r="J155" i="4"/>
  <c r="E173" i="4" s="1"/>
  <c r="H155" i="4"/>
  <c r="I155" i="4" s="1"/>
  <c r="D155" i="4"/>
  <c r="E155" i="4" s="1"/>
  <c r="A155" i="4"/>
  <c r="K153" i="4"/>
  <c r="J153" i="4"/>
  <c r="F153" i="4"/>
  <c r="B153" i="4"/>
  <c r="A153" i="4"/>
  <c r="C152" i="4"/>
  <c r="H148" i="4"/>
  <c r="I148" i="4" s="1"/>
  <c r="D148" i="4"/>
  <c r="E148" i="4" s="1"/>
  <c r="K146" i="4"/>
  <c r="J146" i="4"/>
  <c r="F146" i="4"/>
  <c r="B146" i="4"/>
  <c r="A146" i="4"/>
  <c r="C145" i="4"/>
  <c r="H141" i="4"/>
  <c r="I141" i="4" s="1"/>
  <c r="D141" i="4"/>
  <c r="E141" i="4" s="1"/>
  <c r="K139" i="4"/>
  <c r="J139" i="4"/>
  <c r="F139" i="4"/>
  <c r="B139" i="4"/>
  <c r="A139" i="4"/>
  <c r="C138" i="4"/>
  <c r="H134" i="4"/>
  <c r="I134" i="4" s="1"/>
  <c r="D134" i="4"/>
  <c r="E134" i="4" s="1"/>
  <c r="K132" i="4"/>
  <c r="J132" i="4"/>
  <c r="B132" i="4"/>
  <c r="A132" i="4"/>
  <c r="C131" i="4"/>
  <c r="H129" i="4"/>
  <c r="I129" i="4" s="1"/>
  <c r="D129" i="4"/>
  <c r="E129" i="4" s="1"/>
  <c r="A129" i="4"/>
  <c r="A134" i="4" s="1"/>
  <c r="K127" i="4"/>
  <c r="J127" i="4"/>
  <c r="F127" i="4"/>
  <c r="F132" i="4" s="1"/>
  <c r="B127" i="4"/>
  <c r="A127" i="4"/>
  <c r="C126" i="4"/>
  <c r="H122" i="4"/>
  <c r="I122" i="4" s="1"/>
  <c r="D122" i="4"/>
  <c r="E122" i="4" s="1"/>
  <c r="K120" i="4"/>
  <c r="J120" i="4"/>
  <c r="F120" i="4"/>
  <c r="B120" i="4"/>
  <c r="A120" i="4"/>
  <c r="C119" i="4"/>
  <c r="I115" i="4"/>
  <c r="H115" i="4"/>
  <c r="D115" i="4"/>
  <c r="E115" i="4" s="1"/>
  <c r="A115" i="4"/>
  <c r="K113" i="4"/>
  <c r="J113" i="4"/>
  <c r="F113" i="4"/>
  <c r="B113" i="4"/>
  <c r="A113" i="4"/>
  <c r="C112" i="4"/>
  <c r="I108" i="4"/>
  <c r="H108" i="4"/>
  <c r="D108" i="4"/>
  <c r="E108" i="4" s="1"/>
  <c r="K106" i="4"/>
  <c r="J106" i="4"/>
  <c r="F106" i="4"/>
  <c r="B106" i="4"/>
  <c r="A106" i="4"/>
  <c r="C105" i="4"/>
  <c r="D103" i="4"/>
  <c r="E103" i="4" s="1"/>
  <c r="K101" i="4"/>
  <c r="J101" i="4"/>
  <c r="F101" i="4"/>
  <c r="B101" i="4"/>
  <c r="A101" i="4"/>
  <c r="C100" i="4"/>
  <c r="H96" i="4"/>
  <c r="I96" i="4" s="1"/>
  <c r="D96" i="4"/>
  <c r="E96" i="4" s="1"/>
  <c r="K94" i="4"/>
  <c r="F94" i="4"/>
  <c r="B94" i="4"/>
  <c r="C93" i="4"/>
  <c r="H89" i="4"/>
  <c r="I89" i="4" s="1"/>
  <c r="D89" i="4"/>
  <c r="E89" i="4" s="1"/>
  <c r="K87" i="4"/>
  <c r="J87" i="4"/>
  <c r="F87" i="4"/>
  <c r="B87" i="4"/>
  <c r="A87" i="4"/>
  <c r="C86" i="4"/>
  <c r="H82" i="4"/>
  <c r="I82" i="4" s="1"/>
  <c r="D82" i="4"/>
  <c r="E82" i="4" s="1"/>
  <c r="K80" i="4"/>
  <c r="J80" i="4"/>
  <c r="F80" i="4"/>
  <c r="B80" i="4"/>
  <c r="A80" i="4"/>
  <c r="C79" i="4"/>
  <c r="H77" i="4"/>
  <c r="I77" i="4" s="1"/>
  <c r="D77" i="4"/>
  <c r="E77" i="4" s="1"/>
  <c r="K75" i="4"/>
  <c r="J75" i="4"/>
  <c r="F75" i="4"/>
  <c r="B75" i="4"/>
  <c r="A75" i="4"/>
  <c r="C74" i="4"/>
  <c r="H70" i="4"/>
  <c r="I70" i="4" s="1"/>
  <c r="D70" i="4"/>
  <c r="E70" i="4" s="1"/>
  <c r="A70" i="4"/>
  <c r="A77" i="4" s="1"/>
  <c r="K68" i="4"/>
  <c r="J68" i="4"/>
  <c r="F68" i="4"/>
  <c r="B68" i="4"/>
  <c r="A68" i="4"/>
  <c r="C67" i="4"/>
  <c r="H63" i="4"/>
  <c r="I63" i="4" s="1"/>
  <c r="D63" i="4"/>
  <c r="E63" i="4" s="1"/>
  <c r="K61" i="4"/>
  <c r="J61" i="4"/>
  <c r="F61" i="4"/>
  <c r="B61" i="4"/>
  <c r="A61" i="4"/>
  <c r="C60" i="4"/>
  <c r="H56" i="4"/>
  <c r="I56" i="4" s="1"/>
  <c r="E56" i="4"/>
  <c r="K54" i="4"/>
  <c r="J54" i="4"/>
  <c r="F54" i="4"/>
  <c r="B54" i="4"/>
  <c r="A54" i="4"/>
  <c r="C53" i="4"/>
  <c r="H51" i="4"/>
  <c r="I51" i="4" s="1"/>
  <c r="D51" i="4"/>
  <c r="E51" i="4" s="1"/>
  <c r="K49" i="4"/>
  <c r="J49" i="4"/>
  <c r="F49" i="4"/>
  <c r="B49" i="4"/>
  <c r="A49" i="4"/>
  <c r="C48" i="4"/>
  <c r="H44" i="4"/>
  <c r="I44" i="4" s="1"/>
  <c r="D44" i="4"/>
  <c r="E44" i="4" s="1"/>
  <c r="K42" i="4"/>
  <c r="J42" i="4"/>
  <c r="F42" i="4"/>
  <c r="B42" i="4"/>
  <c r="A42" i="4"/>
  <c r="C41" i="4"/>
  <c r="H37" i="4"/>
  <c r="I37" i="4" s="1"/>
  <c r="D37" i="4"/>
  <c r="E37" i="4" s="1"/>
  <c r="K35" i="4"/>
  <c r="J35" i="4"/>
  <c r="F35" i="4"/>
  <c r="B35" i="4"/>
  <c r="A35" i="4"/>
  <c r="C34" i="4"/>
  <c r="A31" i="4"/>
  <c r="A135" i="4" s="1"/>
  <c r="H30" i="4"/>
  <c r="I30" i="4" s="1"/>
  <c r="D30" i="4"/>
  <c r="E30" i="4" s="1"/>
  <c r="A30" i="4"/>
  <c r="A37" i="4" s="1"/>
  <c r="K28" i="4"/>
  <c r="J28" i="4"/>
  <c r="F28" i="4"/>
  <c r="B28" i="4"/>
  <c r="A28" i="4"/>
  <c r="C27" i="4"/>
  <c r="A26" i="4"/>
  <c r="H25" i="4"/>
  <c r="I25" i="4" s="1"/>
  <c r="D25" i="4"/>
  <c r="E25" i="4" s="1"/>
  <c r="A25" i="4"/>
  <c r="K23" i="4"/>
  <c r="J23" i="4"/>
  <c r="F23" i="4"/>
  <c r="B23" i="4"/>
  <c r="A23" i="4"/>
  <c r="C22" i="4"/>
  <c r="H18" i="4"/>
  <c r="I18" i="4" s="1"/>
  <c r="D18" i="4"/>
  <c r="E18" i="4" s="1"/>
  <c r="K18" i="4" s="1"/>
  <c r="K16" i="4"/>
  <c r="J16" i="4"/>
  <c r="F16" i="4"/>
  <c r="B16" i="4"/>
  <c r="A16" i="4"/>
  <c r="C15" i="4"/>
  <c r="A12" i="4"/>
  <c r="H11" i="4"/>
  <c r="D11" i="4"/>
  <c r="E11" i="4" s="1"/>
  <c r="A11" i="4"/>
  <c r="K9" i="4"/>
  <c r="J9" i="4"/>
  <c r="J94" i="4" s="1"/>
  <c r="F9" i="4"/>
  <c r="B9" i="4"/>
  <c r="A9" i="4"/>
  <c r="C8" i="4"/>
  <c r="H4" i="4"/>
  <c r="I4" i="4" s="1"/>
  <c r="D4" i="4"/>
  <c r="E4" i="4" s="1"/>
  <c r="H182" i="5" l="1"/>
  <c r="B188" i="5"/>
  <c r="A96" i="5"/>
  <c r="K96" i="5" s="1"/>
  <c r="K89" i="5"/>
  <c r="A103" i="5"/>
  <c r="K103" i="5" s="1"/>
  <c r="I182" i="5"/>
  <c r="L165" i="5"/>
  <c r="A51" i="5"/>
  <c r="K44" i="5"/>
  <c r="L177" i="5"/>
  <c r="I177" i="5" s="1"/>
  <c r="D182" i="5"/>
  <c r="J183" i="5" s="1"/>
  <c r="J165" i="5"/>
  <c r="A52" i="4"/>
  <c r="A64" i="4"/>
  <c r="A83" i="4"/>
  <c r="A109" i="4"/>
  <c r="A149" i="4"/>
  <c r="A156" i="4"/>
  <c r="A45" i="4"/>
  <c r="A57" i="4"/>
  <c r="A97" i="4"/>
  <c r="A104" i="4" s="1"/>
  <c r="N178" i="4"/>
  <c r="O178" i="4" s="1"/>
  <c r="H173" i="4"/>
  <c r="K155" i="4"/>
  <c r="K122" i="4"/>
  <c r="C173" i="4"/>
  <c r="K115" i="4"/>
  <c r="K108" i="4"/>
  <c r="F179" i="4"/>
  <c r="H167" i="4"/>
  <c r="K63" i="4"/>
  <c r="G179" i="4"/>
  <c r="B179" i="4"/>
  <c r="A179" i="4"/>
  <c r="C167" i="4"/>
  <c r="K11" i="4"/>
  <c r="P3" i="4" s="1"/>
  <c r="C183" i="4"/>
  <c r="D161" i="4"/>
  <c r="A82" i="4"/>
  <c r="K77" i="4"/>
  <c r="D173" i="4"/>
  <c r="J174" i="4" s="1"/>
  <c r="D167" i="4"/>
  <c r="J168" i="4" s="1"/>
  <c r="K56" i="4"/>
  <c r="A44" i="4"/>
  <c r="K37" i="4"/>
  <c r="I161" i="4"/>
  <c r="K25" i="4"/>
  <c r="I173" i="4"/>
  <c r="A141" i="4"/>
  <c r="K134" i="4"/>
  <c r="K70" i="4"/>
  <c r="A71" i="4"/>
  <c r="A116" i="4"/>
  <c r="A123" i="4"/>
  <c r="K129" i="4"/>
  <c r="C161" i="4"/>
  <c r="K30" i="4"/>
  <c r="A38" i="4"/>
  <c r="A78" i="4"/>
  <c r="A130" i="4"/>
  <c r="H161" i="4"/>
  <c r="C169" i="3"/>
  <c r="C175" i="3"/>
  <c r="C163" i="3"/>
  <c r="A161" i="3"/>
  <c r="D63" i="3"/>
  <c r="A31" i="3"/>
  <c r="A26" i="3"/>
  <c r="K51" i="5" l="1"/>
  <c r="J184" i="5"/>
  <c r="L183" i="5"/>
  <c r="H179" i="4"/>
  <c r="C179" i="4"/>
  <c r="B185" i="4"/>
  <c r="A148" i="4"/>
  <c r="K148" i="4" s="1"/>
  <c r="K141" i="4"/>
  <c r="A89" i="4"/>
  <c r="K82" i="4"/>
  <c r="L174" i="4"/>
  <c r="I174" i="4" s="1"/>
  <c r="I179" i="4"/>
  <c r="L162" i="4"/>
  <c r="A51" i="4"/>
  <c r="K44" i="4"/>
  <c r="J162" i="4"/>
  <c r="D179" i="4"/>
  <c r="J180" i="4" s="1"/>
  <c r="N184" i="3"/>
  <c r="B183" i="3"/>
  <c r="L179" i="3"/>
  <c r="B186" i="3" s="1"/>
  <c r="J179" i="3"/>
  <c r="B184" i="3" s="1"/>
  <c r="N178" i="3"/>
  <c r="O178" i="3" s="1"/>
  <c r="K173" i="3"/>
  <c r="G173" i="3"/>
  <c r="F173" i="3"/>
  <c r="B173" i="3"/>
  <c r="C173" i="3" s="1"/>
  <c r="A173" i="3"/>
  <c r="L168" i="3"/>
  <c r="K167" i="3"/>
  <c r="G167" i="3"/>
  <c r="H167" i="3" s="1"/>
  <c r="F167" i="3"/>
  <c r="E167" i="3"/>
  <c r="B167" i="3"/>
  <c r="A167" i="3"/>
  <c r="C167" i="3" s="1"/>
  <c r="M163" i="3"/>
  <c r="G161" i="3"/>
  <c r="F161" i="3"/>
  <c r="E161" i="3"/>
  <c r="B161" i="3"/>
  <c r="A156" i="3"/>
  <c r="J155" i="3"/>
  <c r="E173" i="3" s="1"/>
  <c r="H155" i="3"/>
  <c r="I155" i="3" s="1"/>
  <c r="D155" i="3"/>
  <c r="E155" i="3" s="1"/>
  <c r="A155" i="3"/>
  <c r="K153" i="3"/>
  <c r="J153" i="3"/>
  <c r="F153" i="3"/>
  <c r="B153" i="3"/>
  <c r="A153" i="3"/>
  <c r="C152" i="3"/>
  <c r="A149" i="3"/>
  <c r="H148" i="3"/>
  <c r="I148" i="3" s="1"/>
  <c r="D148" i="3"/>
  <c r="E148" i="3" s="1"/>
  <c r="K146" i="3"/>
  <c r="J146" i="3"/>
  <c r="F146" i="3"/>
  <c r="B146" i="3"/>
  <c r="A146" i="3"/>
  <c r="C145" i="3"/>
  <c r="H141" i="3"/>
  <c r="I141" i="3" s="1"/>
  <c r="D141" i="3"/>
  <c r="E141" i="3" s="1"/>
  <c r="K139" i="3"/>
  <c r="J139" i="3"/>
  <c r="F139" i="3"/>
  <c r="B139" i="3"/>
  <c r="A139" i="3"/>
  <c r="C138" i="3"/>
  <c r="A135" i="3"/>
  <c r="H134" i="3"/>
  <c r="I134" i="3" s="1"/>
  <c r="D134" i="3"/>
  <c r="E134" i="3" s="1"/>
  <c r="K132" i="3"/>
  <c r="J132" i="3"/>
  <c r="F132" i="3"/>
  <c r="B132" i="3"/>
  <c r="A132" i="3"/>
  <c r="C131" i="3"/>
  <c r="A130" i="3"/>
  <c r="H129" i="3"/>
  <c r="I129" i="3" s="1"/>
  <c r="D129" i="3"/>
  <c r="E129" i="3" s="1"/>
  <c r="A129" i="3"/>
  <c r="A134" i="3" s="1"/>
  <c r="K127" i="3"/>
  <c r="J127" i="3"/>
  <c r="F127" i="3"/>
  <c r="B127" i="3"/>
  <c r="A127" i="3"/>
  <c r="C126" i="3"/>
  <c r="A123" i="3"/>
  <c r="H122" i="3"/>
  <c r="I122" i="3" s="1"/>
  <c r="D122" i="3"/>
  <c r="E122" i="3" s="1"/>
  <c r="K122" i="3" s="1"/>
  <c r="K120" i="3"/>
  <c r="J120" i="3"/>
  <c r="F120" i="3"/>
  <c r="B120" i="3"/>
  <c r="A120" i="3"/>
  <c r="C119" i="3"/>
  <c r="A116" i="3"/>
  <c r="H115" i="3"/>
  <c r="I115" i="3" s="1"/>
  <c r="D115" i="3"/>
  <c r="E115" i="3" s="1"/>
  <c r="A115" i="3"/>
  <c r="K113" i="3"/>
  <c r="J113" i="3"/>
  <c r="F113" i="3"/>
  <c r="B113" i="3"/>
  <c r="A113" i="3"/>
  <c r="C112" i="3"/>
  <c r="A109" i="3"/>
  <c r="H108" i="3"/>
  <c r="I108" i="3" s="1"/>
  <c r="E108" i="3"/>
  <c r="D108" i="3"/>
  <c r="K106" i="3"/>
  <c r="J106" i="3"/>
  <c r="F106" i="3"/>
  <c r="B106" i="3"/>
  <c r="A106" i="3"/>
  <c r="C105" i="3"/>
  <c r="H103" i="3"/>
  <c r="I103" i="3" s="1"/>
  <c r="D103" i="3"/>
  <c r="E103" i="3" s="1"/>
  <c r="K101" i="3"/>
  <c r="J101" i="3"/>
  <c r="F101" i="3"/>
  <c r="B101" i="3"/>
  <c r="A101" i="3"/>
  <c r="C100" i="3"/>
  <c r="A97" i="3"/>
  <c r="A104" i="3" s="1"/>
  <c r="H96" i="3"/>
  <c r="I96" i="3" s="1"/>
  <c r="D96" i="3"/>
  <c r="E96" i="3" s="1"/>
  <c r="F94" i="3"/>
  <c r="B94" i="3"/>
  <c r="C93" i="3"/>
  <c r="H89" i="3"/>
  <c r="I89" i="3" s="1"/>
  <c r="D89" i="3"/>
  <c r="E89" i="3" s="1"/>
  <c r="K87" i="3"/>
  <c r="K94" i="3" s="1"/>
  <c r="J87" i="3"/>
  <c r="F87" i="3"/>
  <c r="B87" i="3"/>
  <c r="A87" i="3"/>
  <c r="C86" i="3"/>
  <c r="A83" i="3"/>
  <c r="H82" i="3"/>
  <c r="I82" i="3" s="1"/>
  <c r="D82" i="3"/>
  <c r="E82" i="3" s="1"/>
  <c r="K80" i="3"/>
  <c r="J80" i="3"/>
  <c r="F80" i="3"/>
  <c r="B80" i="3"/>
  <c r="A80" i="3"/>
  <c r="C79" i="3"/>
  <c r="A78" i="3"/>
  <c r="H77" i="3"/>
  <c r="I77" i="3" s="1"/>
  <c r="D77" i="3"/>
  <c r="E77" i="3" s="1"/>
  <c r="K75" i="3"/>
  <c r="J75" i="3"/>
  <c r="F75" i="3"/>
  <c r="B75" i="3"/>
  <c r="A75" i="3"/>
  <c r="C74" i="3"/>
  <c r="A71" i="3"/>
  <c r="H70" i="3"/>
  <c r="I70" i="3" s="1"/>
  <c r="D70" i="3"/>
  <c r="E70" i="3" s="1"/>
  <c r="A70" i="3"/>
  <c r="A77" i="3" s="1"/>
  <c r="K68" i="3"/>
  <c r="J68" i="3"/>
  <c r="F68" i="3"/>
  <c r="B68" i="3"/>
  <c r="A68" i="3"/>
  <c r="C67" i="3"/>
  <c r="A64" i="3"/>
  <c r="H63" i="3"/>
  <c r="I63" i="3" s="1"/>
  <c r="E63" i="3"/>
  <c r="K63" i="3" s="1"/>
  <c r="K61" i="3"/>
  <c r="J61" i="3"/>
  <c r="F61" i="3"/>
  <c r="B61" i="3"/>
  <c r="A61" i="3"/>
  <c r="C60" i="3"/>
  <c r="A57" i="3"/>
  <c r="H56" i="3"/>
  <c r="I56" i="3" s="1"/>
  <c r="D56" i="3"/>
  <c r="E56" i="3" s="1"/>
  <c r="K54" i="3"/>
  <c r="J54" i="3"/>
  <c r="F54" i="3"/>
  <c r="B54" i="3"/>
  <c r="A54" i="3"/>
  <c r="C53" i="3"/>
  <c r="A52" i="3"/>
  <c r="H51" i="3"/>
  <c r="I51" i="3" s="1"/>
  <c r="D51" i="3"/>
  <c r="E51" i="3" s="1"/>
  <c r="K49" i="3"/>
  <c r="J49" i="3"/>
  <c r="F49" i="3"/>
  <c r="B49" i="3"/>
  <c r="A49" i="3"/>
  <c r="C48" i="3"/>
  <c r="A45" i="3"/>
  <c r="H44" i="3"/>
  <c r="I44" i="3" s="1"/>
  <c r="E44" i="3"/>
  <c r="D44" i="3"/>
  <c r="K42" i="3"/>
  <c r="J42" i="3"/>
  <c r="F42" i="3"/>
  <c r="B42" i="3"/>
  <c r="A42" i="3"/>
  <c r="C41" i="3"/>
  <c r="A38" i="3"/>
  <c r="H37" i="3"/>
  <c r="I37" i="3" s="1"/>
  <c r="D37" i="3"/>
  <c r="E37" i="3" s="1"/>
  <c r="K35" i="3"/>
  <c r="J35" i="3"/>
  <c r="F35" i="3"/>
  <c r="B35" i="3"/>
  <c r="A35" i="3"/>
  <c r="C34" i="3"/>
  <c r="H30" i="3"/>
  <c r="I30" i="3" s="1"/>
  <c r="D30" i="3"/>
  <c r="E30" i="3" s="1"/>
  <c r="K28" i="3"/>
  <c r="J28" i="3"/>
  <c r="F28" i="3"/>
  <c r="B28" i="3"/>
  <c r="A28" i="3"/>
  <c r="C27" i="3"/>
  <c r="H25" i="3"/>
  <c r="I25" i="3" s="1"/>
  <c r="D25" i="3"/>
  <c r="E25" i="3" s="1"/>
  <c r="A25" i="3"/>
  <c r="A30" i="3" s="1"/>
  <c r="K23" i="3"/>
  <c r="J23" i="3"/>
  <c r="F23" i="3"/>
  <c r="B23" i="3"/>
  <c r="A23" i="3"/>
  <c r="C22" i="3"/>
  <c r="H18" i="3"/>
  <c r="I18" i="3" s="1"/>
  <c r="D18" i="3"/>
  <c r="E18" i="3" s="1"/>
  <c r="K16" i="3"/>
  <c r="J16" i="3"/>
  <c r="F16" i="3"/>
  <c r="B16" i="3"/>
  <c r="A16" i="3"/>
  <c r="C15" i="3"/>
  <c r="A12" i="3"/>
  <c r="H11" i="3"/>
  <c r="I11" i="3" s="1"/>
  <c r="D11" i="3"/>
  <c r="E11" i="3" s="1"/>
  <c r="A11" i="3"/>
  <c r="K9" i="3"/>
  <c r="J9" i="3"/>
  <c r="J94" i="3" s="1"/>
  <c r="F9" i="3"/>
  <c r="B9" i="3"/>
  <c r="A9" i="3"/>
  <c r="C8" i="3"/>
  <c r="H4" i="3"/>
  <c r="I4" i="3" s="1"/>
  <c r="D4" i="3"/>
  <c r="E4" i="3" s="1"/>
  <c r="N184" i="2"/>
  <c r="B183" i="2"/>
  <c r="L179" i="2"/>
  <c r="B186" i="2" s="1"/>
  <c r="J179" i="2"/>
  <c r="K173" i="2"/>
  <c r="G173" i="2"/>
  <c r="F173" i="2"/>
  <c r="B173" i="2"/>
  <c r="A173" i="2"/>
  <c r="L168" i="2"/>
  <c r="K167" i="2"/>
  <c r="G167" i="2"/>
  <c r="F167" i="2"/>
  <c r="E167" i="2"/>
  <c r="B167" i="2"/>
  <c r="A167" i="2"/>
  <c r="C167" i="2" s="1"/>
  <c r="M163" i="2"/>
  <c r="G161" i="2"/>
  <c r="G179" i="2" s="1"/>
  <c r="F161" i="2"/>
  <c r="E161" i="2"/>
  <c r="B161" i="2"/>
  <c r="B179" i="2" s="1"/>
  <c r="A161" i="2"/>
  <c r="A179" i="2" s="1"/>
  <c r="A156" i="2"/>
  <c r="J155" i="2"/>
  <c r="E173" i="2" s="1"/>
  <c r="H155" i="2"/>
  <c r="I155" i="2" s="1"/>
  <c r="D155" i="2"/>
  <c r="E155" i="2" s="1"/>
  <c r="A155" i="2"/>
  <c r="K153" i="2"/>
  <c r="J153" i="2"/>
  <c r="F153" i="2"/>
  <c r="B153" i="2"/>
  <c r="A153" i="2"/>
  <c r="C152" i="2"/>
  <c r="A149" i="2"/>
  <c r="H148" i="2"/>
  <c r="I148" i="2" s="1"/>
  <c r="D148" i="2"/>
  <c r="E148" i="2" s="1"/>
  <c r="K146" i="2"/>
  <c r="J146" i="2"/>
  <c r="F146" i="2"/>
  <c r="B146" i="2"/>
  <c r="A146" i="2"/>
  <c r="C145" i="2"/>
  <c r="H141" i="2"/>
  <c r="I141" i="2" s="1"/>
  <c r="D141" i="2"/>
  <c r="E141" i="2" s="1"/>
  <c r="K139" i="2"/>
  <c r="J139" i="2"/>
  <c r="F139" i="2"/>
  <c r="B139" i="2"/>
  <c r="A139" i="2"/>
  <c r="C138" i="2"/>
  <c r="A135" i="2"/>
  <c r="I134" i="2"/>
  <c r="H134" i="2"/>
  <c r="D134" i="2"/>
  <c r="E134" i="2" s="1"/>
  <c r="A134" i="2"/>
  <c r="A141" i="2" s="1"/>
  <c r="K132" i="2"/>
  <c r="J132" i="2"/>
  <c r="B132" i="2"/>
  <c r="A132" i="2"/>
  <c r="C131" i="2"/>
  <c r="A130" i="2"/>
  <c r="H129" i="2"/>
  <c r="I129" i="2" s="1"/>
  <c r="D129" i="2"/>
  <c r="E129" i="2" s="1"/>
  <c r="K129" i="2" s="1"/>
  <c r="A129" i="2"/>
  <c r="K127" i="2"/>
  <c r="J127" i="2"/>
  <c r="F127" i="2"/>
  <c r="F132" i="2" s="1"/>
  <c r="B127" i="2"/>
  <c r="A127" i="2"/>
  <c r="C126" i="2"/>
  <c r="A123" i="2"/>
  <c r="H122" i="2"/>
  <c r="I122" i="2" s="1"/>
  <c r="D122" i="2"/>
  <c r="E122" i="2" s="1"/>
  <c r="K122" i="2" s="1"/>
  <c r="K120" i="2"/>
  <c r="J120" i="2"/>
  <c r="F120" i="2"/>
  <c r="B120" i="2"/>
  <c r="A120" i="2"/>
  <c r="C119" i="2"/>
  <c r="A116" i="2"/>
  <c r="I115" i="2"/>
  <c r="H115" i="2"/>
  <c r="D115" i="2"/>
  <c r="E115" i="2" s="1"/>
  <c r="A115" i="2"/>
  <c r="K113" i="2"/>
  <c r="J113" i="2"/>
  <c r="F113" i="2"/>
  <c r="B113" i="2"/>
  <c r="A113" i="2"/>
  <c r="C112" i="2"/>
  <c r="A109" i="2"/>
  <c r="H108" i="2"/>
  <c r="I108" i="2" s="1"/>
  <c r="D108" i="2"/>
  <c r="E108" i="2" s="1"/>
  <c r="K106" i="2"/>
  <c r="J106" i="2"/>
  <c r="F106" i="2"/>
  <c r="B106" i="2"/>
  <c r="A106" i="2"/>
  <c r="C105" i="2"/>
  <c r="I103" i="2"/>
  <c r="H103" i="2"/>
  <c r="D103" i="2"/>
  <c r="E103" i="2" s="1"/>
  <c r="K101" i="2"/>
  <c r="J101" i="2"/>
  <c r="F101" i="2"/>
  <c r="B101" i="2"/>
  <c r="A101" i="2"/>
  <c r="C100" i="2"/>
  <c r="A97" i="2"/>
  <c r="H96" i="2"/>
  <c r="I96" i="2" s="1"/>
  <c r="D96" i="2"/>
  <c r="E96" i="2" s="1"/>
  <c r="F94" i="2"/>
  <c r="B94" i="2"/>
  <c r="C93" i="2"/>
  <c r="H89" i="2"/>
  <c r="I89" i="2" s="1"/>
  <c r="D89" i="2"/>
  <c r="E89" i="2" s="1"/>
  <c r="K87" i="2"/>
  <c r="K94" i="2" s="1"/>
  <c r="J87" i="2"/>
  <c r="F87" i="2"/>
  <c r="B87" i="2"/>
  <c r="A87" i="2"/>
  <c r="C86" i="2"/>
  <c r="A83" i="2"/>
  <c r="H82" i="2"/>
  <c r="I82" i="2" s="1"/>
  <c r="D82" i="2"/>
  <c r="E82" i="2" s="1"/>
  <c r="K80" i="2"/>
  <c r="J80" i="2"/>
  <c r="F80" i="2"/>
  <c r="B80" i="2"/>
  <c r="A80" i="2"/>
  <c r="C79" i="2"/>
  <c r="A78" i="2"/>
  <c r="H77" i="2"/>
  <c r="I77" i="2" s="1"/>
  <c r="D77" i="2"/>
  <c r="E77" i="2" s="1"/>
  <c r="K75" i="2"/>
  <c r="J75" i="2"/>
  <c r="F75" i="2"/>
  <c r="B75" i="2"/>
  <c r="A75" i="2"/>
  <c r="C74" i="2"/>
  <c r="A71" i="2"/>
  <c r="H70" i="2"/>
  <c r="I70" i="2" s="1"/>
  <c r="D70" i="2"/>
  <c r="E70" i="2" s="1"/>
  <c r="A70" i="2"/>
  <c r="A77" i="2" s="1"/>
  <c r="A82" i="2" s="1"/>
  <c r="K68" i="2"/>
  <c r="J68" i="2"/>
  <c r="F68" i="2"/>
  <c r="B68" i="2"/>
  <c r="A68" i="2"/>
  <c r="C67" i="2"/>
  <c r="A64" i="2"/>
  <c r="H63" i="2"/>
  <c r="I63" i="2" s="1"/>
  <c r="D63" i="2"/>
  <c r="E63" i="2" s="1"/>
  <c r="K63" i="2" s="1"/>
  <c r="K61" i="2"/>
  <c r="J61" i="2"/>
  <c r="F61" i="2"/>
  <c r="B61" i="2"/>
  <c r="A61" i="2"/>
  <c r="C60" i="2"/>
  <c r="A57" i="2"/>
  <c r="H56" i="2"/>
  <c r="I56" i="2" s="1"/>
  <c r="E56" i="2"/>
  <c r="D56" i="2"/>
  <c r="K54" i="2"/>
  <c r="J54" i="2"/>
  <c r="F54" i="2"/>
  <c r="B54" i="2"/>
  <c r="A54" i="2"/>
  <c r="C53" i="2"/>
  <c r="A52" i="2"/>
  <c r="H51" i="2"/>
  <c r="I51" i="2" s="1"/>
  <c r="D51" i="2"/>
  <c r="E51" i="2" s="1"/>
  <c r="K49" i="2"/>
  <c r="J49" i="2"/>
  <c r="F49" i="2"/>
  <c r="B49" i="2"/>
  <c r="A49" i="2"/>
  <c r="C48" i="2"/>
  <c r="A45" i="2"/>
  <c r="H44" i="2"/>
  <c r="I44" i="2" s="1"/>
  <c r="D44" i="2"/>
  <c r="E44" i="2" s="1"/>
  <c r="K42" i="2"/>
  <c r="J42" i="2"/>
  <c r="F42" i="2"/>
  <c r="B42" i="2"/>
  <c r="A42" i="2"/>
  <c r="C41" i="2"/>
  <c r="A38" i="2"/>
  <c r="H37" i="2"/>
  <c r="I37" i="2" s="1"/>
  <c r="D37" i="2"/>
  <c r="E37" i="2" s="1"/>
  <c r="K35" i="2"/>
  <c r="J35" i="2"/>
  <c r="F35" i="2"/>
  <c r="B35" i="2"/>
  <c r="A35" i="2"/>
  <c r="C34" i="2"/>
  <c r="H30" i="2"/>
  <c r="I30" i="2" s="1"/>
  <c r="D30" i="2"/>
  <c r="E30" i="2" s="1"/>
  <c r="A30" i="2"/>
  <c r="A37" i="2" s="1"/>
  <c r="K28" i="2"/>
  <c r="J28" i="2"/>
  <c r="F28" i="2"/>
  <c r="B28" i="2"/>
  <c r="A28" i="2"/>
  <c r="C27" i="2"/>
  <c r="A26" i="2"/>
  <c r="H25" i="2"/>
  <c r="I25" i="2" s="1"/>
  <c r="D25" i="2"/>
  <c r="E25" i="2" s="1"/>
  <c r="K25" i="2" s="1"/>
  <c r="A25" i="2"/>
  <c r="K23" i="2"/>
  <c r="J23" i="2"/>
  <c r="F23" i="2"/>
  <c r="B23" i="2"/>
  <c r="A23" i="2"/>
  <c r="C22" i="2"/>
  <c r="H18" i="2"/>
  <c r="I18" i="2" s="1"/>
  <c r="D18" i="2"/>
  <c r="E18" i="2" s="1"/>
  <c r="K16" i="2"/>
  <c r="J16" i="2"/>
  <c r="F16" i="2"/>
  <c r="B16" i="2"/>
  <c r="A16" i="2"/>
  <c r="C15" i="2"/>
  <c r="A12" i="2"/>
  <c r="H11" i="2"/>
  <c r="I11" i="2" s="1"/>
  <c r="D11" i="2"/>
  <c r="E11" i="2" s="1"/>
  <c r="A11" i="2"/>
  <c r="K9" i="2"/>
  <c r="J9" i="2"/>
  <c r="J94" i="2" s="1"/>
  <c r="F9" i="2"/>
  <c r="B9" i="2"/>
  <c r="A9" i="2"/>
  <c r="C8" i="2"/>
  <c r="H4" i="2"/>
  <c r="I4" i="2" s="1"/>
  <c r="D4" i="2"/>
  <c r="E4" i="2" s="1"/>
  <c r="N184" i="1"/>
  <c r="B183" i="1"/>
  <c r="L179" i="1"/>
  <c r="B186" i="1" s="1"/>
  <c r="J179" i="1"/>
  <c r="B184" i="1" s="1"/>
  <c r="N178" i="1"/>
  <c r="O178" i="1" s="1"/>
  <c r="K173" i="1"/>
  <c r="G173" i="1"/>
  <c r="F173" i="1"/>
  <c r="H173" i="1" s="1"/>
  <c r="B173" i="1"/>
  <c r="C173" i="1" s="1"/>
  <c r="A173" i="1"/>
  <c r="L168" i="1"/>
  <c r="K167" i="1"/>
  <c r="G167" i="1"/>
  <c r="H167" i="1" s="1"/>
  <c r="F167" i="1"/>
  <c r="E167" i="1"/>
  <c r="B167" i="1"/>
  <c r="A167" i="1"/>
  <c r="M163" i="1"/>
  <c r="G161" i="1"/>
  <c r="F161" i="1"/>
  <c r="F179" i="1" s="1"/>
  <c r="E161" i="1"/>
  <c r="A161" i="1"/>
  <c r="J155" i="1"/>
  <c r="E173" i="1" s="1"/>
  <c r="H155" i="1"/>
  <c r="I155" i="1" s="1"/>
  <c r="D155" i="1"/>
  <c r="E155" i="1" s="1"/>
  <c r="A155" i="1"/>
  <c r="K153" i="1"/>
  <c r="J153" i="1"/>
  <c r="F153" i="1"/>
  <c r="B153" i="1"/>
  <c r="A153" i="1"/>
  <c r="C152" i="1"/>
  <c r="A149" i="1"/>
  <c r="A156" i="1" s="1"/>
  <c r="H148" i="1"/>
  <c r="I148" i="1" s="1"/>
  <c r="D148" i="1"/>
  <c r="E148" i="1" s="1"/>
  <c r="K146" i="1"/>
  <c r="J146" i="1"/>
  <c r="F146" i="1"/>
  <c r="B146" i="1"/>
  <c r="A146" i="1"/>
  <c r="C145" i="1"/>
  <c r="A142" i="1"/>
  <c r="I141" i="1"/>
  <c r="H141" i="1"/>
  <c r="D141" i="1"/>
  <c r="E141" i="1" s="1"/>
  <c r="K139" i="1"/>
  <c r="J139" i="1"/>
  <c r="F139" i="1"/>
  <c r="B139" i="1"/>
  <c r="A139" i="1"/>
  <c r="C138" i="1"/>
  <c r="A135" i="1"/>
  <c r="H134" i="1"/>
  <c r="I134" i="1" s="1"/>
  <c r="D134" i="1"/>
  <c r="E134" i="1" s="1"/>
  <c r="K132" i="1"/>
  <c r="J132" i="1"/>
  <c r="B132" i="1"/>
  <c r="A132" i="1"/>
  <c r="C131" i="1"/>
  <c r="A130" i="1"/>
  <c r="I129" i="1"/>
  <c r="H129" i="1"/>
  <c r="D129" i="1"/>
  <c r="E129" i="1" s="1"/>
  <c r="A129" i="1"/>
  <c r="A134" i="1" s="1"/>
  <c r="K127" i="1"/>
  <c r="J127" i="1"/>
  <c r="F127" i="1"/>
  <c r="F132" i="1" s="1"/>
  <c r="B127" i="1"/>
  <c r="A127" i="1"/>
  <c r="C126" i="1"/>
  <c r="A123" i="1"/>
  <c r="H122" i="1"/>
  <c r="I122" i="1" s="1"/>
  <c r="D122" i="1"/>
  <c r="E122" i="1" s="1"/>
  <c r="K120" i="1"/>
  <c r="J120" i="1"/>
  <c r="F120" i="1"/>
  <c r="B120" i="1"/>
  <c r="A120" i="1"/>
  <c r="C119" i="1"/>
  <c r="A116" i="1"/>
  <c r="H115" i="1"/>
  <c r="I115" i="1" s="1"/>
  <c r="D115" i="1"/>
  <c r="E115" i="1" s="1"/>
  <c r="A115" i="1"/>
  <c r="K113" i="1"/>
  <c r="J113" i="1"/>
  <c r="F113" i="1"/>
  <c r="B113" i="1"/>
  <c r="A113" i="1"/>
  <c r="C112" i="1"/>
  <c r="A109" i="1"/>
  <c r="H108" i="1"/>
  <c r="I108" i="1" s="1"/>
  <c r="D108" i="1"/>
  <c r="E108" i="1" s="1"/>
  <c r="K106" i="1"/>
  <c r="J106" i="1"/>
  <c r="F106" i="1"/>
  <c r="B106" i="1"/>
  <c r="A106" i="1"/>
  <c r="C105" i="1"/>
  <c r="A104" i="1"/>
  <c r="H103" i="1"/>
  <c r="I103" i="1" s="1"/>
  <c r="E103" i="1"/>
  <c r="D103" i="1"/>
  <c r="K101" i="1"/>
  <c r="J101" i="1"/>
  <c r="F101" i="1"/>
  <c r="B101" i="1"/>
  <c r="A101" i="1"/>
  <c r="C100" i="1"/>
  <c r="A97" i="1"/>
  <c r="H96" i="1"/>
  <c r="I96" i="1" s="1"/>
  <c r="D96" i="1"/>
  <c r="E96" i="1" s="1"/>
  <c r="F94" i="1"/>
  <c r="B94" i="1"/>
  <c r="C93" i="1"/>
  <c r="A90" i="1"/>
  <c r="H89" i="1"/>
  <c r="I89" i="1" s="1"/>
  <c r="D89" i="1"/>
  <c r="E89" i="1" s="1"/>
  <c r="K87" i="1"/>
  <c r="K94" i="1" s="1"/>
  <c r="J87" i="1"/>
  <c r="F87" i="1"/>
  <c r="B87" i="1"/>
  <c r="A87" i="1"/>
  <c r="C86" i="1"/>
  <c r="A83" i="1"/>
  <c r="I82" i="1"/>
  <c r="H82" i="1"/>
  <c r="D82" i="1"/>
  <c r="E82" i="1" s="1"/>
  <c r="K80" i="1"/>
  <c r="J80" i="1"/>
  <c r="F80" i="1"/>
  <c r="B80" i="1"/>
  <c r="A80" i="1"/>
  <c r="C79" i="1"/>
  <c r="A78" i="1"/>
  <c r="H77" i="1"/>
  <c r="I77" i="1" s="1"/>
  <c r="D77" i="1"/>
  <c r="E77" i="1" s="1"/>
  <c r="K75" i="1"/>
  <c r="J75" i="1"/>
  <c r="F75" i="1"/>
  <c r="B75" i="1"/>
  <c r="A75" i="1"/>
  <c r="C74" i="1"/>
  <c r="A71" i="1"/>
  <c r="I70" i="1"/>
  <c r="H70" i="1"/>
  <c r="D70" i="1"/>
  <c r="E70" i="1" s="1"/>
  <c r="A70" i="1"/>
  <c r="A77" i="1" s="1"/>
  <c r="K68" i="1"/>
  <c r="J68" i="1"/>
  <c r="F68" i="1"/>
  <c r="B68" i="1"/>
  <c r="A68" i="1"/>
  <c r="C67" i="1"/>
  <c r="A64" i="1"/>
  <c r="H63" i="1"/>
  <c r="I63" i="1" s="1"/>
  <c r="D63" i="1"/>
  <c r="E63" i="1" s="1"/>
  <c r="K61" i="1"/>
  <c r="J61" i="1"/>
  <c r="F61" i="1"/>
  <c r="B61" i="1"/>
  <c r="A61" i="1"/>
  <c r="C60" i="1"/>
  <c r="A57" i="1"/>
  <c r="H56" i="1"/>
  <c r="I56" i="1" s="1"/>
  <c r="D56" i="1"/>
  <c r="E56" i="1" s="1"/>
  <c r="K54" i="1"/>
  <c r="J54" i="1"/>
  <c r="F54" i="1"/>
  <c r="B54" i="1"/>
  <c r="A54" i="1"/>
  <c r="C53" i="1"/>
  <c r="A52" i="1"/>
  <c r="H51" i="1"/>
  <c r="I51" i="1" s="1"/>
  <c r="D51" i="1"/>
  <c r="E51" i="1" s="1"/>
  <c r="K49" i="1"/>
  <c r="J49" i="1"/>
  <c r="F49" i="1"/>
  <c r="B49" i="1"/>
  <c r="A49" i="1"/>
  <c r="C48" i="1"/>
  <c r="A45" i="1"/>
  <c r="H44" i="1"/>
  <c r="I44" i="1" s="1"/>
  <c r="D44" i="1"/>
  <c r="E44" i="1" s="1"/>
  <c r="K42" i="1"/>
  <c r="J42" i="1"/>
  <c r="F42" i="1"/>
  <c r="B42" i="1"/>
  <c r="A42" i="1"/>
  <c r="C41" i="1"/>
  <c r="A38" i="1"/>
  <c r="H37" i="1"/>
  <c r="I37" i="1" s="1"/>
  <c r="D37" i="1"/>
  <c r="E37" i="1" s="1"/>
  <c r="K35" i="1"/>
  <c r="J35" i="1"/>
  <c r="F35" i="1"/>
  <c r="B35" i="1"/>
  <c r="A35" i="1"/>
  <c r="C34" i="1"/>
  <c r="A31" i="1"/>
  <c r="H30" i="1"/>
  <c r="I30" i="1" s="1"/>
  <c r="D30" i="1"/>
  <c r="E30" i="1" s="1"/>
  <c r="A30" i="1"/>
  <c r="A37" i="1" s="1"/>
  <c r="K28" i="1"/>
  <c r="J28" i="1"/>
  <c r="F28" i="1"/>
  <c r="B28" i="1"/>
  <c r="A28" i="1"/>
  <c r="C27" i="1"/>
  <c r="A26" i="1"/>
  <c r="H25" i="1"/>
  <c r="I25" i="1" s="1"/>
  <c r="D25" i="1"/>
  <c r="E25" i="1" s="1"/>
  <c r="A25" i="1"/>
  <c r="K23" i="1"/>
  <c r="J23" i="1"/>
  <c r="F23" i="1"/>
  <c r="B23" i="1"/>
  <c r="A23" i="1"/>
  <c r="C22" i="1"/>
  <c r="A19" i="1"/>
  <c r="H18" i="1"/>
  <c r="I18" i="1" s="1"/>
  <c r="D18" i="1"/>
  <c r="E18" i="1" s="1"/>
  <c r="K18" i="1" s="1"/>
  <c r="K16" i="1"/>
  <c r="J16" i="1"/>
  <c r="F16" i="1"/>
  <c r="B16" i="1"/>
  <c r="A16" i="1"/>
  <c r="C15" i="1"/>
  <c r="A12" i="1"/>
  <c r="I11" i="1"/>
  <c r="H11" i="1"/>
  <c r="D11" i="1"/>
  <c r="E11" i="1" s="1"/>
  <c r="A11" i="1"/>
  <c r="K9" i="1"/>
  <c r="J9" i="1"/>
  <c r="J94" i="1" s="1"/>
  <c r="F9" i="1"/>
  <c r="B9" i="1"/>
  <c r="A9" i="1"/>
  <c r="C8" i="1"/>
  <c r="H4" i="1"/>
  <c r="I4" i="1" s="1"/>
  <c r="I161" i="1" s="1"/>
  <c r="C4" i="1"/>
  <c r="B161" i="1" s="1"/>
  <c r="J185" i="5" l="1"/>
  <c r="L187" i="5" s="1"/>
  <c r="L186" i="5" s="1"/>
  <c r="L180" i="4"/>
  <c r="A103" i="4"/>
  <c r="K103" i="4" s="1"/>
  <c r="A96" i="4"/>
  <c r="K96" i="4" s="1"/>
  <c r="K89" i="4"/>
  <c r="K51" i="4"/>
  <c r="K108" i="1"/>
  <c r="D173" i="2"/>
  <c r="J174" i="2" s="1"/>
  <c r="I173" i="2"/>
  <c r="K108" i="3"/>
  <c r="K155" i="1"/>
  <c r="C167" i="1"/>
  <c r="K155" i="2"/>
  <c r="C183" i="2"/>
  <c r="F179" i="3"/>
  <c r="G179" i="1"/>
  <c r="I161" i="2"/>
  <c r="K11" i="2"/>
  <c r="K70" i="2"/>
  <c r="H167" i="2"/>
  <c r="C173" i="2"/>
  <c r="N178" i="2"/>
  <c r="O178" i="2" s="1"/>
  <c r="A179" i="3"/>
  <c r="G179" i="3"/>
  <c r="D167" i="2"/>
  <c r="J168" i="2" s="1"/>
  <c r="K115" i="2"/>
  <c r="H179" i="2"/>
  <c r="K155" i="3"/>
  <c r="K63" i="1"/>
  <c r="I173" i="1"/>
  <c r="I179" i="1" s="1"/>
  <c r="K122" i="1"/>
  <c r="A179" i="1"/>
  <c r="F179" i="2"/>
  <c r="H173" i="2"/>
  <c r="K4" i="3"/>
  <c r="P3" i="3" s="1"/>
  <c r="I173" i="3"/>
  <c r="L174" i="3" s="1"/>
  <c r="I174" i="3" s="1"/>
  <c r="H173" i="3"/>
  <c r="C161" i="3"/>
  <c r="K18" i="3"/>
  <c r="I161" i="3"/>
  <c r="I179" i="3" s="1"/>
  <c r="C183" i="3"/>
  <c r="D167" i="3"/>
  <c r="J168" i="3" s="1"/>
  <c r="K56" i="3"/>
  <c r="A82" i="3"/>
  <c r="K77" i="3"/>
  <c r="D173" i="3"/>
  <c r="J174" i="3" s="1"/>
  <c r="K115" i="3"/>
  <c r="A141" i="3"/>
  <c r="K134" i="3"/>
  <c r="A37" i="3"/>
  <c r="K30" i="3"/>
  <c r="E179" i="3"/>
  <c r="K180" i="3" s="1"/>
  <c r="D161" i="3"/>
  <c r="H161" i="3"/>
  <c r="B179" i="3"/>
  <c r="K11" i="3"/>
  <c r="K25" i="3"/>
  <c r="K70" i="3"/>
  <c r="K129" i="3"/>
  <c r="K4" i="2"/>
  <c r="P3" i="2" s="1"/>
  <c r="D161" i="2"/>
  <c r="K18" i="2"/>
  <c r="A44" i="2"/>
  <c r="K37" i="2"/>
  <c r="A89" i="2"/>
  <c r="K82" i="2"/>
  <c r="K108" i="2"/>
  <c r="C179" i="2"/>
  <c r="B185" i="2"/>
  <c r="I179" i="2"/>
  <c r="L162" i="2"/>
  <c r="L174" i="2"/>
  <c r="I174" i="2"/>
  <c r="K141" i="2"/>
  <c r="A148" i="2"/>
  <c r="K148" i="2" s="1"/>
  <c r="E179" i="2"/>
  <c r="K180" i="2" s="1"/>
  <c r="K30" i="2"/>
  <c r="K56" i="2"/>
  <c r="K77" i="2"/>
  <c r="K134" i="2"/>
  <c r="H161" i="2"/>
  <c r="C161" i="2"/>
  <c r="B184" i="2"/>
  <c r="C183" i="1"/>
  <c r="C161" i="1"/>
  <c r="B179" i="1"/>
  <c r="L162" i="1"/>
  <c r="K37" i="1"/>
  <c r="A44" i="1"/>
  <c r="K25" i="1"/>
  <c r="D167" i="1"/>
  <c r="J168" i="1" s="1"/>
  <c r="K56" i="1"/>
  <c r="A82" i="1"/>
  <c r="K77" i="1"/>
  <c r="D173" i="1"/>
  <c r="J174" i="1" s="1"/>
  <c r="K115" i="1"/>
  <c r="A141" i="1"/>
  <c r="K134" i="1"/>
  <c r="E179" i="1"/>
  <c r="K180" i="1" s="1"/>
  <c r="H179" i="1"/>
  <c r="D4" i="1"/>
  <c r="E4" i="1" s="1"/>
  <c r="K11" i="1"/>
  <c r="K30" i="1"/>
  <c r="K70" i="1"/>
  <c r="K129" i="1"/>
  <c r="H161" i="1"/>
  <c r="J181" i="4" l="1"/>
  <c r="J182" i="4" s="1"/>
  <c r="L184" i="4" s="1"/>
  <c r="L174" i="1"/>
  <c r="I174" i="1" s="1"/>
  <c r="H179" i="3"/>
  <c r="L162" i="3"/>
  <c r="C179" i="3"/>
  <c r="B185" i="3"/>
  <c r="A44" i="3"/>
  <c r="K37" i="3"/>
  <c r="D179" i="3"/>
  <c r="J180" i="3" s="1"/>
  <c r="J162" i="3"/>
  <c r="K141" i="3"/>
  <c r="A148" i="3"/>
  <c r="K148" i="3" s="1"/>
  <c r="A89" i="3"/>
  <c r="K82" i="3"/>
  <c r="L180" i="3"/>
  <c r="L180" i="2"/>
  <c r="D179" i="2"/>
  <c r="J180" i="2" s="1"/>
  <c r="J162" i="2"/>
  <c r="A103" i="2"/>
  <c r="K103" i="2" s="1"/>
  <c r="A96" i="2"/>
  <c r="K96" i="2" s="1"/>
  <c r="K89" i="2"/>
  <c r="A51" i="2"/>
  <c r="K51" i="2" s="1"/>
  <c r="K44" i="2"/>
  <c r="D161" i="1"/>
  <c r="K4" i="1"/>
  <c r="P3" i="1" s="1"/>
  <c r="A148" i="1"/>
  <c r="K148" i="1" s="1"/>
  <c r="K141" i="1"/>
  <c r="A89" i="1"/>
  <c r="K82" i="1"/>
  <c r="L180" i="1"/>
  <c r="A51" i="1"/>
  <c r="K44" i="1"/>
  <c r="C179" i="1"/>
  <c r="B185" i="1"/>
  <c r="A103" i="3" l="1"/>
  <c r="K103" i="3" s="1"/>
  <c r="A96" i="3"/>
  <c r="K96" i="3" s="1"/>
  <c r="K89" i="3"/>
  <c r="A51" i="3"/>
  <c r="K51" i="3" s="1"/>
  <c r="K44" i="3"/>
  <c r="J181" i="2"/>
  <c r="J182" i="2" s="1"/>
  <c r="L184" i="2" s="1"/>
  <c r="K51" i="1"/>
  <c r="A103" i="1"/>
  <c r="K103" i="1" s="1"/>
  <c r="K89" i="1"/>
  <c r="A96" i="1"/>
  <c r="K96" i="1" s="1"/>
  <c r="D179" i="1"/>
  <c r="J180" i="1" s="1"/>
  <c r="J162" i="1"/>
  <c r="J181" i="3" l="1"/>
  <c r="J182" i="3" s="1"/>
  <c r="L184" i="3" s="1"/>
  <c r="J181" i="1"/>
  <c r="J182" i="1" s="1"/>
  <c r="L184" i="1" s="1"/>
</calcChain>
</file>

<file path=xl/sharedStrings.xml><?xml version="1.0" encoding="utf-8"?>
<sst xmlns="http://schemas.openxmlformats.org/spreadsheetml/2006/main" count="2179" uniqueCount="147">
  <si>
    <t>PHÒNG: 1/45</t>
  </si>
  <si>
    <t>TIỀN NHÀ TRỌ THÁNG 01/2018</t>
  </si>
  <si>
    <t>Ký nhận</t>
  </si>
  <si>
    <t>Tiền phòng</t>
  </si>
  <si>
    <t>Điện</t>
  </si>
  <si>
    <t>Nước</t>
  </si>
  <si>
    <t>Truyền hình</t>
  </si>
  <si>
    <t>Ngày ở</t>
  </si>
  <si>
    <t>Tiền phòng Tháng 01</t>
  </si>
  <si>
    <t>Tiền điện Tháng 12</t>
  </si>
  <si>
    <t>Tiền nước Tháng 12</t>
  </si>
  <si>
    <t>Thuê bao truyền hình cáp Tháng 12</t>
  </si>
  <si>
    <t>Số tiền phải đóng (đồng)</t>
  </si>
  <si>
    <t>Chỉ số cũ</t>
  </si>
  <si>
    <t>Chỉ số mới</t>
  </si>
  <si>
    <t>Kw điện     tiêu thụ</t>
  </si>
  <si>
    <t>Thành tiền</t>
  </si>
  <si>
    <r>
      <t>M</t>
    </r>
    <r>
      <rPr>
        <b/>
        <vertAlign val="superscript"/>
        <sz val="14"/>
        <rFont val="Times New Roman"/>
        <family val="1"/>
      </rPr>
      <t>3</t>
    </r>
    <r>
      <rPr>
        <b/>
        <sz val="14"/>
        <rFont val="Times New Roman"/>
        <family val="1"/>
      </rPr>
      <t xml:space="preserve"> nước tiêu thụ</t>
    </r>
  </si>
  <si>
    <t xml:space="preserve">Lưu ý: Vui lòng thanh toán trước ngày 10/01/2018 tại địa chỉ nhà số 1454 Tỉnh lộ 10, P.Tân Tạo, Q.Bình Tân </t>
  </si>
  <si>
    <t>PHÒNG: 2/45</t>
  </si>
  <si>
    <t>PHÒNG: 3/45</t>
  </si>
  <si>
    <t>Diễm Hương</t>
  </si>
  <si>
    <t>PHÒNG: 4/45</t>
  </si>
  <si>
    <t>Hương</t>
  </si>
  <si>
    <t>PHÒNG: 5/45</t>
  </si>
  <si>
    <t>Sa Quân:</t>
  </si>
  <si>
    <t>01669.569.953</t>
  </si>
  <si>
    <t>PHÒNG: 6/45</t>
  </si>
  <si>
    <t>PHÒNG: 7/45</t>
  </si>
  <si>
    <t>Lê</t>
  </si>
  <si>
    <t>PHÒNG: 8/45</t>
  </si>
  <si>
    <t>PHÒNG: 1/45A</t>
  </si>
  <si>
    <t>PHÒNG: 2/45A</t>
  </si>
  <si>
    <t>Vân</t>
  </si>
  <si>
    <t>0923.652.365</t>
  </si>
  <si>
    <t>PHÒNG: 3/45A</t>
  </si>
  <si>
    <t>Kiều Oanh:</t>
  </si>
  <si>
    <t>01673.169.678</t>
  </si>
  <si>
    <t>PHÒNG: 4/45A</t>
  </si>
  <si>
    <t>Văn Hiệp:</t>
  </si>
  <si>
    <t>0985.711.136</t>
  </si>
  <si>
    <t>PHÒNG: 5/45A</t>
  </si>
  <si>
    <t>Viết Phương:</t>
  </si>
  <si>
    <t>0975.832.837</t>
  </si>
  <si>
    <t>PHÒNG: 6/45A</t>
  </si>
  <si>
    <t>PHÒNG: 7/45A</t>
  </si>
  <si>
    <t>Mỹ Lệ</t>
  </si>
  <si>
    <t>PHÒNG: 8/45A</t>
  </si>
  <si>
    <t>Trung</t>
  </si>
  <si>
    <t>PHÒNG: 9/45A</t>
  </si>
  <si>
    <t>PHÒNG: 1/19D</t>
  </si>
  <si>
    <t>Linh</t>
  </si>
  <si>
    <t>PHÒNG: 2/19D</t>
  </si>
  <si>
    <t>Văn Hà:</t>
  </si>
  <si>
    <t>0932.187.598</t>
  </si>
  <si>
    <t>PHÒNG: 3/19D</t>
  </si>
  <si>
    <t>PHÒNG: 4/19D</t>
  </si>
  <si>
    <t>Thị Tiền</t>
  </si>
  <si>
    <t>0909.351.578</t>
  </si>
  <si>
    <t>PHÒNG: 5/19D</t>
  </si>
  <si>
    <t>PHÒNG: 6/19D</t>
  </si>
  <si>
    <t>Minh Đang:</t>
  </si>
  <si>
    <t>01699.900.501</t>
  </si>
  <si>
    <t>PHÒNG: 7/19D</t>
  </si>
  <si>
    <t>SN 45</t>
  </si>
  <si>
    <t>Thu tiền điện (đồng)</t>
  </si>
  <si>
    <t>Thu truyền hình cáp (đồng)</t>
  </si>
  <si>
    <t>Thu tiền nước (đồng)</t>
  </si>
  <si>
    <t>Chi tiền điện (đồng)</t>
  </si>
  <si>
    <t>Chi truyền hình cáp (đồng)</t>
  </si>
  <si>
    <t>Chi tiền nước (đồng)</t>
  </si>
  <si>
    <t>Dư tiền (đồng):</t>
  </si>
  <si>
    <t>SN 45A</t>
  </si>
  <si>
    <t>SN 19D</t>
  </si>
  <si>
    <t>Tổng Thu - Chi:</t>
  </si>
  <si>
    <t>Chi nước (đồng)</t>
  </si>
  <si>
    <t xml:space="preserve">Chi </t>
  </si>
  <si>
    <t>Bánh trung thu</t>
  </si>
  <si>
    <t>Tiền sửa phòng:</t>
  </si>
  <si>
    <t>Tiền phòng (đồng):</t>
  </si>
  <si>
    <t>Tổng lợi nhuận (đồng):</t>
  </si>
  <si>
    <t>Tiền trả bố mẹ</t>
  </si>
  <si>
    <t>Số Th.tế</t>
  </si>
  <si>
    <t>Đơn giá</t>
  </si>
  <si>
    <t>đồng/KW</t>
  </si>
  <si>
    <t xml:space="preserve">Dư: </t>
  </si>
  <si>
    <t>Tổng cộng:</t>
  </si>
  <si>
    <t>Thu</t>
  </si>
  <si>
    <t>Chi</t>
  </si>
  <si>
    <t>TIỀN NHÀ TRỌ THÁNG 02/2018</t>
  </si>
  <si>
    <t>Tiền phòng Tháng 02</t>
  </si>
  <si>
    <t>Tiền điện Tháng 01</t>
  </si>
  <si>
    <t>Tiền nước Tháng 01</t>
  </si>
  <si>
    <t>Thuê bao truyền hình cáp Tháng 01</t>
  </si>
  <si>
    <t xml:space="preserve">Lưu ý: Vui lòng thanh toán và nhận quà Tết trước ngày 08/02/2018 tại địa chỉ nhà số 1454 Tỉnh lộ 10, P.Tân Tạo, Q.Bình Tân </t>
  </si>
  <si>
    <t>Lợi:</t>
  </si>
  <si>
    <t>0938.800.564</t>
  </si>
  <si>
    <t xml:space="preserve">Lưu ý: Vui lòng thanh toán  trước ngày 08/02/2018 tại địa chỉ nhà số 1454 Tỉnh lộ 10, P.Tân Tạo, Q.Bình Tân </t>
  </si>
  <si>
    <t>TIỀN NHÀ TRỌ THÁNG 03/2018</t>
  </si>
  <si>
    <t>Tiền phòng Tháng 03</t>
  </si>
  <si>
    <t>Tiền điện Tháng 02</t>
  </si>
  <si>
    <t>Tiền nước Tháng 02</t>
  </si>
  <si>
    <t>Thuê bao truyền hình cáp Tháng 02</t>
  </si>
  <si>
    <t xml:space="preserve">Lưu ý: Vui lòng thanh toán trước ngày 10/03/2018 tại địa chỉ nhà số 43A Nguyễn Văn Cự, P.Tân Tạo A, Q.Bình Tân </t>
  </si>
  <si>
    <t>TIỀN NHÀ TRỌ THÁNG 04/2018</t>
  </si>
  <si>
    <t>Tiền điện Tháng 03</t>
  </si>
  <si>
    <t>Tiền nước Tháng 03</t>
  </si>
  <si>
    <t>Thuê bao truyền hình cáp Tháng 03</t>
  </si>
  <si>
    <t xml:space="preserve">Lưu ý: Vui lòng thanh toán trước ngày 10/04/2018 tại địa chỉ nhà số 43A Nguyễn Văn Cự, P.Tân Tạo A, Q.Bình Tân </t>
  </si>
  <si>
    <t>TIỀN NHÀ TRỌ THÁNG 05/2018</t>
  </si>
  <si>
    <t>Tiền phòng Tháng 05</t>
  </si>
  <si>
    <t>Tiền điện Tháng 04</t>
  </si>
  <si>
    <t>Tiền nước Tháng 04</t>
  </si>
  <si>
    <t>3NLợi:</t>
  </si>
  <si>
    <t>4NSa Quân:</t>
  </si>
  <si>
    <t>2N Ngọc</t>
  </si>
  <si>
    <t>2 N.Vân</t>
  </si>
  <si>
    <t>3N.Văn Hiệp:</t>
  </si>
  <si>
    <t>Thuê bao truyền hình cáp Tháng 04</t>
  </si>
  <si>
    <t>3N.Phương:</t>
  </si>
  <si>
    <t>?</t>
  </si>
  <si>
    <t xml:space="preserve">C.YẾN: 0901357000. Lưu ý: Vui lòng thanh toán trước ngày 10/05/2018 tại địa chỉ nhà số 43A Nguyễn Văn Cự, P.Tân Tạo A, Q.Bình Tân </t>
  </si>
  <si>
    <t>3N. NGUYỆT</t>
  </si>
  <si>
    <t>3N. Tiền</t>
  </si>
  <si>
    <t>3N.Tiền</t>
  </si>
  <si>
    <t>3N.</t>
  </si>
  <si>
    <t>2N. Trung</t>
  </si>
  <si>
    <t>?Mỹ Lệ</t>
  </si>
  <si>
    <t>2N.C. TÁM</t>
  </si>
  <si>
    <t>0167.555.2049</t>
  </si>
  <si>
    <t>1N.MĐang:</t>
  </si>
  <si>
    <t>4N. ĐIỆU</t>
  </si>
  <si>
    <t>016.32075.222</t>
  </si>
  <si>
    <t>?Diễm Hương</t>
  </si>
  <si>
    <t>?Hương</t>
  </si>
  <si>
    <t>1N.Lê</t>
  </si>
  <si>
    <t>C.XUÂN</t>
  </si>
  <si>
    <t>3N</t>
  </si>
  <si>
    <t>0902.858.935</t>
  </si>
  <si>
    <t>2N.Trung</t>
  </si>
  <si>
    <t>3N.Linh</t>
  </si>
  <si>
    <t>3N. ?</t>
  </si>
  <si>
    <t>TIỀN NHÀ TRỌ THÁNG 06/2018</t>
  </si>
  <si>
    <t>Tiền phòng Tháng 06</t>
  </si>
  <si>
    <t>Tiền điện Tháng 05</t>
  </si>
  <si>
    <t>Tiền nước Tháng 05</t>
  </si>
  <si>
    <t>Thuê bao truyền hình cáp Tháng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</si>
</sst>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name val="Times New Roman"/>
      <family val="1"/>
    </font>
    <font>
      <b/>
      <vertAlign val="superscript"/>
      <sz val="14"/>
      <name val="Times New Roman"/>
      <family val="1"/>
    </font>
    <font>
      <sz val="12"/>
      <name val="Times New Roman"/>
      <family val="1"/>
    </font>
    <font>
      <b/>
      <i/>
      <sz val="12"/>
      <color indexed="12"/>
      <name val="Times New Roman"/>
      <family val="1"/>
    </font>
    <font>
      <i/>
      <sz val="12"/>
      <color indexed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i/>
      <sz val="12"/>
      <name val="Arial"/>
      <family val="2"/>
    </font>
    <font>
      <b/>
      <sz val="12"/>
      <color indexed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2"/>
      <color indexed="12"/>
      <name val="Times New Roman"/>
      <family val="1"/>
    </font>
    <font>
      <sz val="14"/>
      <color indexed="10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color indexed="10"/>
      <name val="Times New Roman"/>
      <family val="1"/>
    </font>
    <font>
      <b/>
      <sz val="11"/>
      <name val="Times New Roman"/>
      <family val="1"/>
    </font>
    <font>
      <b/>
      <i/>
      <sz val="14"/>
      <color indexed="12"/>
      <name val="Times New Roman"/>
      <family val="1"/>
    </font>
    <font>
      <i/>
      <sz val="14"/>
      <color indexed="12"/>
      <name val="Arial"/>
      <family val="2"/>
    </font>
    <font>
      <sz val="14"/>
      <name val="Arial"/>
      <family val="2"/>
    </font>
    <font>
      <i/>
      <sz val="14"/>
      <color indexed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4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/>
    </xf>
    <xf numFmtId="164" fontId="2" fillId="0" borderId="5" xfId="1" applyNumberFormat="1" applyFont="1" applyBorder="1"/>
    <xf numFmtId="0" fontId="2" fillId="0" borderId="5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164" fontId="2" fillId="0" borderId="4" xfId="1" applyNumberFormat="1" applyFont="1" applyBorder="1" applyAlignment="1">
      <alignment horizontal="left" vertical="center" wrapText="1"/>
    </xf>
    <xf numFmtId="164" fontId="2" fillId="0" borderId="5" xfId="1" applyNumberFormat="1" applyFont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5" fillId="0" borderId="4" xfId="1" applyNumberFormat="1" applyFont="1" applyBorder="1" applyAlignment="1">
      <alignment horizontal="left" vertical="center" wrapText="1"/>
    </xf>
    <xf numFmtId="164" fontId="5" fillId="0" borderId="5" xfId="1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3" borderId="5" xfId="1" applyNumberFormat="1" applyFont="1" applyFill="1" applyBorder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/>
    </xf>
    <xf numFmtId="164" fontId="5" fillId="0" borderId="5" xfId="1" applyNumberFormat="1" applyFont="1" applyBorder="1"/>
    <xf numFmtId="0" fontId="5" fillId="0" borderId="5" xfId="0" applyFont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 wrapText="1"/>
    </xf>
    <xf numFmtId="164" fontId="10" fillId="0" borderId="12" xfId="0" applyNumberFormat="1" applyFont="1" applyFill="1" applyBorder="1" applyAlignment="1">
      <alignment vertical="center"/>
    </xf>
    <xf numFmtId="164" fontId="5" fillId="0" borderId="12" xfId="1" applyNumberFormat="1" applyFont="1" applyFill="1" applyBorder="1" applyAlignment="1">
      <alignment vertical="center"/>
    </xf>
    <xf numFmtId="164" fontId="11" fillId="0" borderId="0" xfId="1" applyNumberFormat="1" applyFont="1" applyFill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164" fontId="5" fillId="0" borderId="0" xfId="1" applyNumberFormat="1" applyFont="1"/>
    <xf numFmtId="0" fontId="5" fillId="0" borderId="9" xfId="0" applyFont="1" applyBorder="1" applyAlignment="1">
      <alignment horizontal="center" vertical="center"/>
    </xf>
    <xf numFmtId="164" fontId="5" fillId="0" borderId="9" xfId="1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7" fillId="0" borderId="0" xfId="0" applyFont="1"/>
    <xf numFmtId="0" fontId="5" fillId="0" borderId="0" xfId="0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4" fontId="2" fillId="0" borderId="4" xfId="0" applyNumberFormat="1" applyFont="1" applyFill="1" applyBorder="1" applyAlignment="1">
      <alignment horizontal="left"/>
    </xf>
    <xf numFmtId="14" fontId="5" fillId="0" borderId="0" xfId="0" applyNumberFormat="1" applyFont="1"/>
    <xf numFmtId="14" fontId="2" fillId="0" borderId="0" xfId="0" applyNumberFormat="1" applyFont="1" applyFill="1" applyAlignment="1">
      <alignment horizontal="left"/>
    </xf>
    <xf numFmtId="43" fontId="13" fillId="0" borderId="0" xfId="1" applyFont="1" applyFill="1" applyBorder="1" applyAlignment="1">
      <alignment horizontal="left"/>
    </xf>
    <xf numFmtId="0" fontId="14" fillId="0" borderId="11" xfId="0" quotePrefix="1" applyFont="1" applyBorder="1" applyAlignment="1"/>
    <xf numFmtId="43" fontId="5" fillId="0" borderId="0" xfId="0" applyNumberFormat="1" applyFont="1" applyFill="1" applyAlignment="1">
      <alignment horizontal="left"/>
    </xf>
    <xf numFmtId="164" fontId="2" fillId="0" borderId="4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164" fontId="14" fillId="0" borderId="0" xfId="1" quotePrefix="1" applyNumberFormat="1" applyFont="1"/>
    <xf numFmtId="0" fontId="14" fillId="0" borderId="0" xfId="0" applyFont="1"/>
    <xf numFmtId="164" fontId="7" fillId="0" borderId="0" xfId="0" applyNumberFormat="1" applyFont="1" applyFill="1" applyAlignment="1">
      <alignment horizontal="left"/>
    </xf>
    <xf numFmtId="164" fontId="7" fillId="0" borderId="0" xfId="1" applyNumberFormat="1" applyFont="1"/>
    <xf numFmtId="164" fontId="7" fillId="0" borderId="0" xfId="0" applyNumberFormat="1" applyFont="1"/>
    <xf numFmtId="1" fontId="5" fillId="0" borderId="9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/>
    </xf>
    <xf numFmtId="164" fontId="16" fillId="0" borderId="5" xfId="1" applyNumberFormat="1" applyFont="1" applyBorder="1"/>
    <xf numFmtId="0" fontId="16" fillId="0" borderId="5" xfId="0" applyFont="1" applyBorder="1"/>
    <xf numFmtId="0" fontId="17" fillId="0" borderId="0" xfId="0" applyFont="1"/>
    <xf numFmtId="0" fontId="13" fillId="0" borderId="0" xfId="0" applyFont="1" applyBorder="1" applyAlignment="1">
      <alignment horizontal="left"/>
    </xf>
    <xf numFmtId="0" fontId="14" fillId="0" borderId="19" xfId="0" quotePrefix="1" applyFont="1" applyBorder="1" applyAlignment="1"/>
    <xf numFmtId="0" fontId="18" fillId="0" borderId="0" xfId="0" applyFont="1" applyFill="1" applyBorder="1" applyAlignment="1">
      <alignment horizontal="left"/>
    </xf>
    <xf numFmtId="164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164" fontId="13" fillId="0" borderId="0" xfId="0" applyNumberFormat="1" applyFont="1" applyBorder="1" applyAlignment="1">
      <alignment horizontal="left"/>
    </xf>
    <xf numFmtId="164" fontId="2" fillId="0" borderId="0" xfId="1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164" fontId="2" fillId="0" borderId="0" xfId="1" applyNumberFormat="1" applyFont="1" applyFill="1" applyAlignment="1">
      <alignment horizontal="left"/>
    </xf>
    <xf numFmtId="1" fontId="2" fillId="0" borderId="6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left"/>
    </xf>
    <xf numFmtId="164" fontId="4" fillId="0" borderId="5" xfId="0" applyNumberFormat="1" applyFont="1" applyBorder="1" applyAlignment="1">
      <alignment horizontal="center" vertical="center" wrapText="1"/>
    </xf>
    <xf numFmtId="164" fontId="5" fillId="0" borderId="15" xfId="1" applyNumberFormat="1" applyFont="1" applyBorder="1" applyAlignment="1">
      <alignment horizontal="center" vertical="center"/>
    </xf>
    <xf numFmtId="164" fontId="5" fillId="0" borderId="16" xfId="1" applyNumberFormat="1" applyFont="1" applyFill="1" applyBorder="1" applyAlignment="1">
      <alignment horizontal="center" vertical="center"/>
    </xf>
    <xf numFmtId="164" fontId="16" fillId="0" borderId="0" xfId="1" applyNumberFormat="1" applyFont="1" applyFill="1" applyAlignment="1">
      <alignment horizontal="center" vertical="center" wrapText="1"/>
    </xf>
    <xf numFmtId="164" fontId="19" fillId="0" borderId="0" xfId="1" applyNumberFormat="1" applyFont="1" applyFill="1" applyAlignment="1">
      <alignment horizontal="center" vertical="center" wrapText="1"/>
    </xf>
    <xf numFmtId="164" fontId="5" fillId="0" borderId="0" xfId="1" applyNumberFormat="1" applyFont="1" applyAlignment="1">
      <alignment horizontal="left"/>
    </xf>
    <xf numFmtId="164" fontId="2" fillId="0" borderId="30" xfId="1" applyNumberFormat="1" applyFont="1" applyFill="1" applyBorder="1" applyAlignment="1">
      <alignment vertical="center" wrapText="1"/>
    </xf>
    <xf numFmtId="164" fontId="2" fillId="0" borderId="31" xfId="1" applyNumberFormat="1" applyFont="1" applyFill="1" applyBorder="1" applyAlignment="1">
      <alignment vertical="center" wrapText="1"/>
    </xf>
    <xf numFmtId="164" fontId="2" fillId="0" borderId="7" xfId="1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left"/>
    </xf>
    <xf numFmtId="164" fontId="2" fillId="5" borderId="33" xfId="1" applyNumberFormat="1" applyFont="1" applyFill="1" applyBorder="1" applyAlignment="1">
      <alignment vertical="center" wrapText="1"/>
    </xf>
    <xf numFmtId="164" fontId="5" fillId="0" borderId="0" xfId="0" applyNumberFormat="1" applyFont="1" applyFill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/>
    </xf>
    <xf numFmtId="164" fontId="5" fillId="0" borderId="0" xfId="0" applyNumberFormat="1" applyFont="1"/>
    <xf numFmtId="164" fontId="22" fillId="0" borderId="20" xfId="1" applyNumberFormat="1" applyFont="1" applyFill="1" applyBorder="1" applyAlignment="1">
      <alignment horizontal="center" vertical="center" wrapText="1"/>
    </xf>
    <xf numFmtId="164" fontId="4" fillId="0" borderId="20" xfId="1" applyNumberFormat="1" applyFont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64" fontId="2" fillId="0" borderId="38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164" fontId="16" fillId="0" borderId="0" xfId="1" applyNumberFormat="1" applyFont="1"/>
    <xf numFmtId="164" fontId="16" fillId="0" borderId="43" xfId="1" applyNumberFormat="1" applyFont="1" applyBorder="1" applyAlignment="1">
      <alignment horizontal="center" vertical="center"/>
    </xf>
    <xf numFmtId="164" fontId="16" fillId="0" borderId="44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2" fillId="0" borderId="0" xfId="1" applyNumberFormat="1" applyFont="1" applyFill="1" applyAlignment="1">
      <alignment horizontal="center" vertical="center" wrapText="1"/>
    </xf>
    <xf numFmtId="164" fontId="2" fillId="0" borderId="0" xfId="1" applyNumberFormat="1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4" fontId="2" fillId="0" borderId="0" xfId="1" applyNumberFormat="1" applyFont="1"/>
    <xf numFmtId="164" fontId="2" fillId="5" borderId="0" xfId="1" applyNumberFormat="1" applyFont="1" applyFill="1" applyAlignment="1">
      <alignment horizontal="center" vertical="center" wrapText="1"/>
    </xf>
    <xf numFmtId="164" fontId="16" fillId="0" borderId="0" xfId="0" applyNumberFormat="1" applyFont="1" applyFill="1" applyAlignment="1">
      <alignment horizontal="center" vertical="center"/>
    </xf>
    <xf numFmtId="164" fontId="2" fillId="6" borderId="0" xfId="1" applyNumberFormat="1" applyFont="1" applyFill="1" applyAlignment="1">
      <alignment horizontal="center" vertical="center" wrapText="1"/>
    </xf>
    <xf numFmtId="43" fontId="4" fillId="0" borderId="0" xfId="1" applyFont="1" applyFill="1" applyBorder="1" applyAlignment="1">
      <alignment horizontal="left"/>
    </xf>
    <xf numFmtId="0" fontId="2" fillId="0" borderId="11" xfId="0" quotePrefix="1" applyFont="1" applyBorder="1" applyAlignment="1"/>
    <xf numFmtId="164" fontId="2" fillId="0" borderId="0" xfId="1" quotePrefix="1" applyNumberFormat="1" applyFont="1"/>
    <xf numFmtId="0" fontId="2" fillId="0" borderId="0" xfId="0" applyFont="1"/>
    <xf numFmtId="164" fontId="5" fillId="0" borderId="0" xfId="0" applyNumberFormat="1" applyFont="1" applyFill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9" xfId="0" quotePrefix="1" applyFont="1" applyBorder="1" applyAlignment="1"/>
    <xf numFmtId="0" fontId="26" fillId="0" borderId="0" xfId="0" applyFont="1" applyFill="1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19" fillId="0" borderId="0" xfId="1" applyNumberFormat="1" applyFont="1" applyFill="1" applyAlignment="1">
      <alignment horizontal="center" vertical="center" wrapText="1"/>
    </xf>
    <xf numFmtId="2" fontId="16" fillId="0" borderId="0" xfId="1" applyNumberFormat="1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5" fillId="0" borderId="0" xfId="0" applyFont="1" applyBorder="1"/>
    <xf numFmtId="0" fontId="25" fillId="0" borderId="50" xfId="0" applyFont="1" applyBorder="1"/>
    <xf numFmtId="0" fontId="25" fillId="7" borderId="0" xfId="0" applyFont="1" applyFill="1" applyBorder="1"/>
    <xf numFmtId="1" fontId="2" fillId="5" borderId="49" xfId="0" applyNumberFormat="1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 wrapText="1"/>
    </xf>
    <xf numFmtId="164" fontId="2" fillId="0" borderId="3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/>
    <xf numFmtId="0" fontId="20" fillId="0" borderId="36" xfId="0" applyFont="1" applyBorder="1" applyAlignment="1">
      <alignment horizontal="left"/>
    </xf>
    <xf numFmtId="164" fontId="2" fillId="0" borderId="17" xfId="1" applyNumberFormat="1" applyFont="1" applyFill="1" applyBorder="1" applyAlignment="1">
      <alignment horizontal="center" vertical="center" wrapText="1"/>
    </xf>
    <xf numFmtId="164" fontId="2" fillId="0" borderId="39" xfId="1" applyNumberFormat="1" applyFont="1" applyFill="1" applyBorder="1" applyAlignment="1">
      <alignment horizontal="center" vertical="center" wrapText="1"/>
    </xf>
    <xf numFmtId="164" fontId="2" fillId="0" borderId="47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64" fontId="2" fillId="0" borderId="40" xfId="1" applyNumberFormat="1" applyFont="1" applyFill="1" applyBorder="1" applyAlignment="1">
      <alignment horizontal="center" vertical="center" wrapText="1"/>
    </xf>
    <xf numFmtId="164" fontId="2" fillId="0" borderId="29" xfId="1" applyNumberFormat="1" applyFont="1" applyFill="1" applyBorder="1" applyAlignment="1">
      <alignment horizontal="center" vertical="center" wrapText="1"/>
    </xf>
    <xf numFmtId="164" fontId="13" fillId="0" borderId="20" xfId="1" applyNumberFormat="1" applyFont="1" applyFill="1" applyBorder="1" applyAlignment="1">
      <alignment horizontal="center" vertical="center" wrapText="1"/>
    </xf>
    <xf numFmtId="164" fontId="13" fillId="0" borderId="40" xfId="1" applyNumberFormat="1" applyFont="1" applyFill="1" applyBorder="1" applyAlignment="1">
      <alignment horizontal="center" vertical="center" wrapText="1"/>
    </xf>
    <xf numFmtId="164" fontId="13" fillId="0" borderId="29" xfId="1" applyNumberFormat="1" applyFont="1" applyFill="1" applyBorder="1" applyAlignment="1">
      <alignment horizontal="center" vertical="center" wrapText="1"/>
    </xf>
    <xf numFmtId="164" fontId="4" fillId="0" borderId="37" xfId="1" applyNumberFormat="1" applyFont="1" applyFill="1" applyBorder="1" applyAlignment="1">
      <alignment horizontal="center" vertical="center" wrapText="1"/>
    </xf>
    <xf numFmtId="164" fontId="4" fillId="0" borderId="41" xfId="1" applyNumberFormat="1" applyFont="1" applyFill="1" applyBorder="1" applyAlignment="1">
      <alignment horizontal="center" vertical="center" wrapText="1"/>
    </xf>
    <xf numFmtId="164" fontId="4" fillId="0" borderId="48" xfId="1" applyNumberFormat="1" applyFont="1" applyFill="1" applyBorder="1" applyAlignment="1">
      <alignment horizontal="center" vertical="center" wrapText="1"/>
    </xf>
    <xf numFmtId="1" fontId="2" fillId="0" borderId="42" xfId="0" applyNumberFormat="1" applyFont="1" applyFill="1" applyBorder="1" applyAlignment="1">
      <alignment horizontal="center" vertical="center" wrapText="1"/>
    </xf>
    <xf numFmtId="1" fontId="2" fillId="0" borderId="43" xfId="0" applyNumberFormat="1" applyFont="1" applyFill="1" applyBorder="1" applyAlignment="1">
      <alignment horizontal="center" vertical="center" wrapText="1"/>
    </xf>
    <xf numFmtId="1" fontId="2" fillId="0" borderId="4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16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28" xfId="1" applyNumberFormat="1" applyFont="1" applyFill="1" applyBorder="1" applyAlignment="1">
      <alignment horizontal="center" vertical="center" wrapText="1"/>
    </xf>
    <xf numFmtId="164" fontId="2" fillId="0" borderId="8" xfId="1" applyNumberFormat="1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15" xfId="1" applyNumberFormat="1" applyFont="1" applyFill="1" applyBorder="1" applyAlignment="1">
      <alignment horizontal="center" vertical="center" wrapText="1"/>
    </xf>
    <xf numFmtId="164" fontId="13" fillId="0" borderId="5" xfId="1" applyNumberFormat="1" applyFont="1" applyFill="1" applyBorder="1" applyAlignment="1">
      <alignment horizontal="center" vertical="center" wrapText="1"/>
    </xf>
    <xf numFmtId="164" fontId="13" fillId="0" borderId="15" xfId="1" applyNumberFormat="1" applyFont="1" applyFill="1" applyBorder="1" applyAlignment="1">
      <alignment horizontal="center" vertical="center" wrapText="1"/>
    </xf>
    <xf numFmtId="1" fontId="2" fillId="5" borderId="32" xfId="0" applyNumberFormat="1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 wrapText="1"/>
    </xf>
    <xf numFmtId="0" fontId="0" fillId="0" borderId="5" xfId="0" applyFill="1" applyBorder="1"/>
    <xf numFmtId="0" fontId="0" fillId="0" borderId="2" xfId="0" applyBorder="1"/>
    <xf numFmtId="0" fontId="23" fillId="0" borderId="8" xfId="0" applyFont="1" applyBorder="1" applyAlignment="1">
      <alignment horizontal="center" vertical="center"/>
    </xf>
    <xf numFmtId="0" fontId="25" fillId="0" borderId="9" xfId="0" applyFont="1" applyBorder="1"/>
    <xf numFmtId="0" fontId="25" fillId="0" borderId="10" xfId="0" applyFont="1" applyBorder="1"/>
    <xf numFmtId="0" fontId="2" fillId="0" borderId="11" xfId="0" quotePrefix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9" xfId="0" applyBorder="1"/>
    <xf numFmtId="0" fontId="0" fillId="0" borderId="4" xfId="0" applyBorder="1"/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5" fillId="0" borderId="13" xfId="0" applyFont="1" applyBorder="1"/>
    <xf numFmtId="0" fontId="25" fillId="0" borderId="24" xfId="0" applyFont="1" applyBorder="1"/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15" fillId="0" borderId="9" xfId="0" applyFont="1" applyBorder="1"/>
    <xf numFmtId="0" fontId="15" fillId="0" borderId="10" xfId="0" applyFont="1" applyBorder="1"/>
    <xf numFmtId="0" fontId="14" fillId="0" borderId="11" xfId="0" quotePrefix="1" applyFont="1" applyBorder="1" applyAlignment="1">
      <alignment horizontal="center"/>
    </xf>
    <xf numFmtId="164" fontId="5" fillId="0" borderId="7" xfId="0" applyNumberFormat="1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25" fillId="0" borderId="15" xfId="0" applyFont="1" applyBorder="1"/>
    <xf numFmtId="0" fontId="25" fillId="0" borderId="16" xfId="0" applyFont="1" applyBorder="1"/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12" fillId="0" borderId="15" xfId="0" applyFont="1" applyBorder="1"/>
    <xf numFmtId="0" fontId="12" fillId="0" borderId="16" xfId="0" applyFont="1" applyBorder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0" borderId="15" xfId="0" applyFont="1" applyBorder="1"/>
    <xf numFmtId="0" fontId="15" fillId="0" borderId="16" xfId="0" applyFont="1" applyBorder="1"/>
    <xf numFmtId="0" fontId="8" fillId="0" borderId="23" xfId="0" applyFont="1" applyBorder="1" applyAlignment="1">
      <alignment horizontal="center" vertical="center"/>
    </xf>
    <xf numFmtId="0" fontId="15" fillId="0" borderId="13" xfId="0" applyFont="1" applyBorder="1"/>
    <xf numFmtId="0" fontId="15" fillId="0" borderId="24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ovien/AppData/Local/Temp/T&#205;NH%20TI&#7872;N%20&#272;I&#7878;N%20N&#431;&#7898;C%20NAM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iaovien\AppData\Local\Temp\T&#205;NH%20TI&#7872;N%20&#272;I&#7878;N%20N&#431;&#7898;C%20NAM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"/>
      <sheetName val="T2"/>
      <sheetName val="T1"/>
    </sheetNames>
    <sheetDataSet>
      <sheetData sheetId="0">
        <row r="155">
          <cell r="E155">
            <v>177000</v>
          </cell>
        </row>
      </sheetData>
      <sheetData sheetId="1">
        <row r="155">
          <cell r="E155">
            <v>177000</v>
          </cell>
        </row>
      </sheetData>
      <sheetData sheetId="2">
        <row r="155">
          <cell r="E155">
            <v>129000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"/>
      <sheetName val="T2"/>
      <sheetName val="T1"/>
    </sheetNames>
    <sheetDataSet>
      <sheetData sheetId="0" refreshError="1">
        <row r="155">
          <cell r="E155">
            <v>177000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89"/>
  <sheetViews>
    <sheetView tabSelected="1" view="pageLayout" topLeftCell="A49" zoomScale="75" zoomScaleNormal="100" zoomScaleSheetLayoutView="91" zoomScalePageLayoutView="75" workbookViewId="0">
      <selection activeCell="L106" sqref="L106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06" t="s">
        <v>0</v>
      </c>
      <c r="B1" s="207"/>
      <c r="C1" s="208" t="s">
        <v>142</v>
      </c>
      <c r="D1" s="208"/>
      <c r="E1" s="208"/>
      <c r="F1" s="208"/>
      <c r="G1" s="208"/>
      <c r="H1" s="208"/>
      <c r="I1" s="208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34" t="s">
        <v>143</v>
      </c>
      <c r="B2" s="235" t="s">
        <v>144</v>
      </c>
      <c r="C2" s="163"/>
      <c r="D2" s="163"/>
      <c r="E2" s="163"/>
      <c r="F2" s="235" t="s">
        <v>145</v>
      </c>
      <c r="G2" s="235"/>
      <c r="H2" s="235"/>
      <c r="I2" s="235"/>
      <c r="J2" s="235" t="s">
        <v>146</v>
      </c>
      <c r="K2" s="190" t="s">
        <v>12</v>
      </c>
      <c r="L2" s="22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34"/>
      <c r="B3" s="142" t="s">
        <v>13</v>
      </c>
      <c r="C3" s="142" t="s">
        <v>14</v>
      </c>
      <c r="D3" s="142" t="s">
        <v>15</v>
      </c>
      <c r="E3" s="141" t="s">
        <v>16</v>
      </c>
      <c r="F3" s="142" t="s">
        <v>13</v>
      </c>
      <c r="G3" s="142" t="s">
        <v>14</v>
      </c>
      <c r="H3" s="144" t="s">
        <v>17</v>
      </c>
      <c r="I3" s="141" t="s">
        <v>16</v>
      </c>
      <c r="J3" s="235"/>
      <c r="K3" s="190"/>
      <c r="L3" s="220"/>
      <c r="M3" s="14">
        <v>30000</v>
      </c>
      <c r="N3" s="10">
        <v>3000</v>
      </c>
      <c r="O3" s="15">
        <v>100000</v>
      </c>
      <c r="P3" s="16">
        <f>(M3+N3+O3)-K4</f>
        <v>-1471000</v>
      </c>
    </row>
    <row r="4" spans="1:17" ht="20.100000000000001" customHeight="1" x14ac:dyDescent="0.3">
      <c r="A4" s="17">
        <v>0</v>
      </c>
      <c r="B4" s="18">
        <v>3612</v>
      </c>
      <c r="C4" s="18">
        <v>4304</v>
      </c>
      <c r="D4" s="19">
        <f>C4-B4</f>
        <v>692</v>
      </c>
      <c r="E4" s="20">
        <f>D4*2000</f>
        <v>1384000</v>
      </c>
      <c r="F4" s="18">
        <v>347</v>
      </c>
      <c r="G4" s="18">
        <v>357</v>
      </c>
      <c r="H4" s="21">
        <f>G4-F4</f>
        <v>10</v>
      </c>
      <c r="I4" s="22">
        <f>H4*10000</f>
        <v>100000</v>
      </c>
      <c r="J4" s="22"/>
      <c r="K4" s="23">
        <f>A4+E4+I4+J4+K11</f>
        <v>1604000</v>
      </c>
      <c r="L4" s="22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6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4"/>
      <c r="M5" s="27"/>
      <c r="N5" s="205"/>
      <c r="O5" s="205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06" t="s">
        <v>19</v>
      </c>
      <c r="B8" s="207"/>
      <c r="C8" s="208" t="str">
        <f>C1</f>
        <v>TIỀN NHÀ TRỌ THÁNG 06/2018</v>
      </c>
      <c r="D8" s="208"/>
      <c r="E8" s="208"/>
      <c r="F8" s="208"/>
      <c r="G8" s="208"/>
      <c r="H8" s="208"/>
      <c r="I8" s="208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34" t="str">
        <f>A2</f>
        <v>Tiền phòng Tháng 06</v>
      </c>
      <c r="B9" s="235" t="str">
        <f>B2</f>
        <v>Tiền điện Tháng 05</v>
      </c>
      <c r="C9" s="163"/>
      <c r="D9" s="163"/>
      <c r="E9" s="163"/>
      <c r="F9" s="235" t="str">
        <f>F2</f>
        <v>Tiền nước Tháng 05</v>
      </c>
      <c r="G9" s="235"/>
      <c r="H9" s="235"/>
      <c r="I9" s="235"/>
      <c r="J9" s="235" t="str">
        <f>J2</f>
        <v>Thuê bao truyền hình cáp Tháng 05</v>
      </c>
      <c r="K9" s="191" t="str">
        <f>K2</f>
        <v>Số tiền phải đóng (đồng)</v>
      </c>
      <c r="L9" s="220"/>
      <c r="M9" s="46"/>
      <c r="N9" s="15"/>
      <c r="O9" s="15"/>
      <c r="P9" s="15"/>
    </row>
    <row r="10" spans="1:17" ht="39.950000000000003" customHeight="1" x14ac:dyDescent="0.3">
      <c r="A10" s="234"/>
      <c r="B10" s="142" t="s">
        <v>13</v>
      </c>
      <c r="C10" s="142" t="s">
        <v>14</v>
      </c>
      <c r="D10" s="142" t="s">
        <v>15</v>
      </c>
      <c r="E10" s="141" t="s">
        <v>16</v>
      </c>
      <c r="F10" s="142" t="s">
        <v>13</v>
      </c>
      <c r="G10" s="142" t="s">
        <v>14</v>
      </c>
      <c r="H10" s="144" t="s">
        <v>17</v>
      </c>
      <c r="I10" s="140" t="s">
        <v>16</v>
      </c>
      <c r="J10" s="235"/>
      <c r="K10" s="191"/>
      <c r="L10" s="22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510</v>
      </c>
      <c r="G11" s="18">
        <v>522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20"/>
      <c r="M11" s="24"/>
      <c r="N11" s="25"/>
      <c r="O11" s="26"/>
      <c r="P11" s="26"/>
    </row>
    <row r="12" spans="1:17" s="50" customFormat="1" ht="20.100000000000001" customHeight="1" thickBot="1" x14ac:dyDescent="0.3">
      <c r="A12" s="240">
        <f>A5</f>
        <v>0</v>
      </c>
      <c r="B12" s="241"/>
      <c r="C12" s="241"/>
      <c r="D12" s="241"/>
      <c r="E12" s="241"/>
      <c r="F12" s="241"/>
      <c r="G12" s="241"/>
      <c r="H12" s="241"/>
      <c r="I12" s="241"/>
      <c r="J12" s="241"/>
      <c r="K12" s="241"/>
      <c r="L12" s="242"/>
      <c r="M12" s="49"/>
      <c r="N12" s="229"/>
      <c r="O12" s="22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06" t="s">
        <v>20</v>
      </c>
      <c r="B15" s="207"/>
      <c r="C15" s="208" t="str">
        <f>C1</f>
        <v>TIỀN NHÀ TRỌ THÁNG 06/2018</v>
      </c>
      <c r="D15" s="208"/>
      <c r="E15" s="208"/>
      <c r="F15" s="208"/>
      <c r="G15" s="208"/>
      <c r="H15" s="208"/>
      <c r="I15" s="208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34" t="str">
        <f>A2</f>
        <v>Tiền phòng Tháng 06</v>
      </c>
      <c r="B16" s="235" t="str">
        <f>B2</f>
        <v>Tiền điện Tháng 05</v>
      </c>
      <c r="C16" s="163"/>
      <c r="D16" s="163"/>
      <c r="E16" s="163"/>
      <c r="F16" s="235" t="str">
        <f>F2</f>
        <v>Tiền nước Tháng 05</v>
      </c>
      <c r="G16" s="235"/>
      <c r="H16" s="235"/>
      <c r="I16" s="235"/>
      <c r="J16" s="235" t="str">
        <f>J2</f>
        <v>Thuê bao truyền hình cáp Tháng 05</v>
      </c>
      <c r="K16" s="191" t="str">
        <f>K2</f>
        <v>Số tiền phải đóng (đồng)</v>
      </c>
      <c r="L16" s="220"/>
      <c r="M16" s="46"/>
      <c r="N16" s="15"/>
      <c r="O16" s="15"/>
      <c r="P16" s="15"/>
    </row>
    <row r="17" spans="1:16" ht="59.25" x14ac:dyDescent="0.3">
      <c r="A17" s="234"/>
      <c r="B17" s="142" t="s">
        <v>13</v>
      </c>
      <c r="C17" s="142" t="s">
        <v>14</v>
      </c>
      <c r="D17" s="142" t="s">
        <v>15</v>
      </c>
      <c r="E17" s="141" t="s">
        <v>16</v>
      </c>
      <c r="F17" s="142" t="s">
        <v>13</v>
      </c>
      <c r="G17" s="142" t="s">
        <v>14</v>
      </c>
      <c r="H17" s="144" t="s">
        <v>17</v>
      </c>
      <c r="I17" s="140" t="s">
        <v>16</v>
      </c>
      <c r="J17" s="235"/>
      <c r="K17" s="191"/>
      <c r="L17" s="220"/>
      <c r="M17" s="46"/>
      <c r="N17" s="15"/>
      <c r="O17" s="15"/>
      <c r="P17" s="16"/>
    </row>
    <row r="18" spans="1:16" x14ac:dyDescent="0.3">
      <c r="A18" s="17">
        <v>1200000</v>
      </c>
      <c r="B18" s="18">
        <v>5140</v>
      </c>
      <c r="C18" s="18">
        <v>5181</v>
      </c>
      <c r="D18" s="19">
        <f>C18-B18</f>
        <v>41</v>
      </c>
      <c r="E18" s="48">
        <f>IF(D18&lt;=50,D18*$N$2,(D18-50)*$N$3+50*$N$2)</f>
        <v>123000</v>
      </c>
      <c r="F18" s="18">
        <v>652</v>
      </c>
      <c r="G18" s="18">
        <v>654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1353000</v>
      </c>
      <c r="L18" s="220"/>
      <c r="M18" s="24"/>
      <c r="N18" s="25"/>
      <c r="O18" s="26"/>
      <c r="P18" s="26"/>
    </row>
    <row r="19" spans="1:16" s="50" customFormat="1" ht="20.25" thickBot="1" x14ac:dyDescent="0.35">
      <c r="A19" s="202" t="s">
        <v>121</v>
      </c>
      <c r="B19" s="238"/>
      <c r="C19" s="238"/>
      <c r="D19" s="238"/>
      <c r="E19" s="238"/>
      <c r="F19" s="238"/>
      <c r="G19" s="238"/>
      <c r="H19" s="238"/>
      <c r="I19" s="238"/>
      <c r="J19" s="238"/>
      <c r="K19" s="238"/>
      <c r="L19" s="239"/>
      <c r="M19" s="49"/>
      <c r="N19" s="229"/>
      <c r="O19" s="22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06" t="s">
        <v>22</v>
      </c>
      <c r="B22" s="207"/>
      <c r="C22" s="208" t="str">
        <f>C1</f>
        <v>TIỀN NHÀ TRỌ THÁNG 06/2018</v>
      </c>
      <c r="D22" s="208"/>
      <c r="E22" s="208"/>
      <c r="F22" s="208"/>
      <c r="G22" s="208"/>
      <c r="H22" s="208"/>
      <c r="I22" s="208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34" t="str">
        <f>A2</f>
        <v>Tiền phòng Tháng 06</v>
      </c>
      <c r="B23" s="235" t="str">
        <f>B2</f>
        <v>Tiền điện Tháng 05</v>
      </c>
      <c r="C23" s="163"/>
      <c r="D23" s="163"/>
      <c r="E23" s="163"/>
      <c r="F23" s="235" t="str">
        <f>F2</f>
        <v>Tiền nước Tháng 05</v>
      </c>
      <c r="G23" s="235"/>
      <c r="H23" s="235"/>
      <c r="I23" s="235"/>
      <c r="J23" s="235" t="str">
        <f>J2</f>
        <v>Thuê bao truyền hình cáp Tháng 05</v>
      </c>
      <c r="K23" s="191" t="str">
        <f>K2</f>
        <v>Số tiền phải đóng (đồng)</v>
      </c>
      <c r="L23" s="220"/>
      <c r="M23" s="46"/>
      <c r="N23" s="15"/>
      <c r="O23" s="15"/>
      <c r="P23" s="15"/>
    </row>
    <row r="24" spans="1:16" ht="59.25" x14ac:dyDescent="0.3">
      <c r="A24" s="234"/>
      <c r="B24" s="142" t="s">
        <v>13</v>
      </c>
      <c r="C24" s="142" t="s">
        <v>14</v>
      </c>
      <c r="D24" s="142" t="s">
        <v>15</v>
      </c>
      <c r="E24" s="141" t="s">
        <v>16</v>
      </c>
      <c r="F24" s="142" t="s">
        <v>13</v>
      </c>
      <c r="G24" s="142" t="s">
        <v>14</v>
      </c>
      <c r="H24" s="144" t="s">
        <v>17</v>
      </c>
      <c r="I24" s="140" t="s">
        <v>16</v>
      </c>
      <c r="J24" s="235"/>
      <c r="K24" s="191"/>
      <c r="L24" s="22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4752</v>
      </c>
      <c r="C25" s="18">
        <v>4849</v>
      </c>
      <c r="D25" s="19">
        <f>C25-B25</f>
        <v>97</v>
      </c>
      <c r="E25" s="48">
        <f>IF(D25&lt;=50,D25*$N$2,(D25-50)*$N$3+50*$N$2)</f>
        <v>291000</v>
      </c>
      <c r="F25" s="18">
        <v>731</v>
      </c>
      <c r="G25" s="18">
        <v>738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1626000</v>
      </c>
      <c r="L25" s="220"/>
      <c r="M25" s="24"/>
      <c r="N25" s="25"/>
      <c r="O25" s="26"/>
      <c r="P25" s="26"/>
    </row>
    <row r="26" spans="1:16" s="50" customFormat="1" ht="49.5" customHeight="1" thickBot="1" x14ac:dyDescent="0.3">
      <c r="A26" s="202" t="str">
        <f>A19</f>
        <v xml:space="preserve">C.YẾN: 0901357000. Lưu ý: Vui lòng thanh toán trước ngày 10/05/2018 tại địa chỉ nhà số 43A Nguyễn Văn Cự, P.Tân Tạo A, Q.Bình Tân </v>
      </c>
      <c r="B26" s="236"/>
      <c r="C26" s="236"/>
      <c r="D26" s="236"/>
      <c r="E26" s="236"/>
      <c r="F26" s="236"/>
      <c r="G26" s="236"/>
      <c r="H26" s="236"/>
      <c r="I26" s="236"/>
      <c r="J26" s="236"/>
      <c r="K26" s="236"/>
      <c r="L26" s="237"/>
      <c r="M26" s="49"/>
      <c r="N26" s="229"/>
      <c r="O26" s="229"/>
    </row>
    <row r="27" spans="1:16" ht="21" thickTop="1" x14ac:dyDescent="0.3">
      <c r="A27" s="206" t="s">
        <v>24</v>
      </c>
      <c r="B27" s="207"/>
      <c r="C27" s="208" t="str">
        <f>C1</f>
        <v>TIỀN NHÀ TRỌ THÁNG 06/2018</v>
      </c>
      <c r="D27" s="208"/>
      <c r="E27" s="208"/>
      <c r="F27" s="208"/>
      <c r="G27" s="208"/>
      <c r="H27" s="208"/>
      <c r="I27" s="208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34" t="str">
        <f>A2</f>
        <v>Tiền phòng Tháng 06</v>
      </c>
      <c r="B28" s="235" t="str">
        <f>B2</f>
        <v>Tiền điện Tháng 05</v>
      </c>
      <c r="C28" s="163"/>
      <c r="D28" s="163"/>
      <c r="E28" s="163"/>
      <c r="F28" s="235" t="str">
        <f>F2</f>
        <v>Tiền nước Tháng 05</v>
      </c>
      <c r="G28" s="235"/>
      <c r="H28" s="235"/>
      <c r="I28" s="235"/>
      <c r="J28" s="235" t="str">
        <f>J2</f>
        <v>Thuê bao truyền hình cáp Tháng 05</v>
      </c>
      <c r="K28" s="191" t="str">
        <f>K2</f>
        <v>Số tiền phải đóng (đồng)</v>
      </c>
      <c r="L28" s="220"/>
      <c r="M28" s="46"/>
      <c r="N28" s="15"/>
      <c r="O28" s="15"/>
      <c r="P28" s="15"/>
    </row>
    <row r="29" spans="1:16" ht="59.25" x14ac:dyDescent="0.3">
      <c r="A29" s="234"/>
      <c r="B29" s="142" t="s">
        <v>13</v>
      </c>
      <c r="C29" s="142" t="s">
        <v>14</v>
      </c>
      <c r="D29" s="142" t="s">
        <v>15</v>
      </c>
      <c r="E29" s="141" t="s">
        <v>16</v>
      </c>
      <c r="F29" s="142" t="s">
        <v>13</v>
      </c>
      <c r="G29" s="142" t="s">
        <v>14</v>
      </c>
      <c r="H29" s="144" t="s">
        <v>17</v>
      </c>
      <c r="I29" s="140" t="s">
        <v>16</v>
      </c>
      <c r="J29" s="235"/>
      <c r="K29" s="191"/>
      <c r="L29" s="22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1030</v>
      </c>
      <c r="C30" s="18">
        <v>1101</v>
      </c>
      <c r="D30" s="19">
        <f>C30-B30</f>
        <v>71</v>
      </c>
      <c r="E30" s="48">
        <f>IF(D30&lt;=50,D30*$N$2,(D30-50)*$N$3+50*$N$2)</f>
        <v>213000</v>
      </c>
      <c r="F30" s="18">
        <v>536</v>
      </c>
      <c r="G30" s="18">
        <v>539</v>
      </c>
      <c r="H30" s="21">
        <f>G30-F30</f>
        <v>3</v>
      </c>
      <c r="I30" s="22">
        <f>H30*$O$2</f>
        <v>45000</v>
      </c>
      <c r="J30" s="22">
        <v>30000</v>
      </c>
      <c r="K30" s="23">
        <f>A30+E30+I30+J30</f>
        <v>1488000</v>
      </c>
      <c r="L30" s="220"/>
      <c r="M30" s="24"/>
      <c r="N30" s="25"/>
      <c r="O30" s="26"/>
      <c r="P30" s="26"/>
    </row>
    <row r="31" spans="1:16" ht="20.25" thickBot="1" x14ac:dyDescent="0.35">
      <c r="A31" s="231" t="str">
        <f>A19</f>
        <v xml:space="preserve">C.YẾN: 0901357000. Lưu ý: Vui lòng thanh toán trước ngày 10/05/2018 tại địa chỉ nhà số 43A Nguyễn Văn Cự, P.Tân Tạo A, Q.Bình Tân 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3"/>
      <c r="M31" s="27"/>
      <c r="N31" s="205"/>
      <c r="O31" s="205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06" t="s">
        <v>27</v>
      </c>
      <c r="B34" s="207"/>
      <c r="C34" s="208" t="str">
        <f>C1</f>
        <v>TIỀN NHÀ TRỌ THÁNG 06/2018</v>
      </c>
      <c r="D34" s="208"/>
      <c r="E34" s="208"/>
      <c r="F34" s="208"/>
      <c r="G34" s="208"/>
      <c r="H34" s="208"/>
      <c r="I34" s="208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34" t="str">
        <f>A2</f>
        <v>Tiền phòng Tháng 06</v>
      </c>
      <c r="B35" s="235" t="str">
        <f>B2</f>
        <v>Tiền điện Tháng 05</v>
      </c>
      <c r="C35" s="163"/>
      <c r="D35" s="163"/>
      <c r="E35" s="163"/>
      <c r="F35" s="235" t="str">
        <f>F2</f>
        <v>Tiền nước Tháng 05</v>
      </c>
      <c r="G35" s="235"/>
      <c r="H35" s="235"/>
      <c r="I35" s="235"/>
      <c r="J35" s="235" t="str">
        <f>J2</f>
        <v>Thuê bao truyền hình cáp Tháng 05</v>
      </c>
      <c r="K35" s="191" t="str">
        <f>K2</f>
        <v>Số tiền phải đóng (đồng)</v>
      </c>
      <c r="L35" s="220"/>
      <c r="M35" s="46"/>
      <c r="N35" s="15"/>
      <c r="O35" s="15"/>
      <c r="P35" s="15"/>
    </row>
    <row r="36" spans="1:17" ht="39.950000000000003" customHeight="1" x14ac:dyDescent="0.3">
      <c r="A36" s="234"/>
      <c r="B36" s="142" t="s">
        <v>13</v>
      </c>
      <c r="C36" s="142" t="s">
        <v>14</v>
      </c>
      <c r="D36" s="142" t="s">
        <v>15</v>
      </c>
      <c r="E36" s="141" t="s">
        <v>16</v>
      </c>
      <c r="F36" s="142" t="s">
        <v>13</v>
      </c>
      <c r="G36" s="142" t="s">
        <v>14</v>
      </c>
      <c r="H36" s="144" t="s">
        <v>17</v>
      </c>
      <c r="I36" s="140" t="s">
        <v>16</v>
      </c>
      <c r="J36" s="235"/>
      <c r="K36" s="191"/>
      <c r="L36" s="22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1170</v>
      </c>
      <c r="C37" s="18">
        <v>1374</v>
      </c>
      <c r="D37" s="19">
        <f>C37-B37</f>
        <v>204</v>
      </c>
      <c r="E37" s="48">
        <f>IF(D37&lt;=50,D37*$N$2,(D37-50)*$N$3+50*$N$2)</f>
        <v>612000</v>
      </c>
      <c r="F37" s="18">
        <v>545</v>
      </c>
      <c r="G37" s="18">
        <v>554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1947000</v>
      </c>
      <c r="L37" s="220"/>
      <c r="M37" s="24"/>
      <c r="N37" s="25"/>
      <c r="O37" s="26"/>
      <c r="P37" s="26"/>
    </row>
    <row r="38" spans="1:17" ht="20.100000000000001" customHeight="1" thickBot="1" x14ac:dyDescent="0.35">
      <c r="A38" s="231" t="str">
        <f>A31</f>
        <v xml:space="preserve">C.YẾN: 0901357000. Lưu ý: Vui lòng thanh toán trước ngày 10/05/2018 tại địa chỉ nhà số 43A Nguyễn Văn Cự, P.Tân Tạo A, Q.Bình Tân 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3"/>
      <c r="M38" s="27"/>
      <c r="N38" s="205"/>
      <c r="O38" s="205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06" t="s">
        <v>28</v>
      </c>
      <c r="B41" s="207"/>
      <c r="C41" s="208" t="str">
        <f>C1</f>
        <v>TIỀN NHÀ TRỌ THÁNG 06/2018</v>
      </c>
      <c r="D41" s="208"/>
      <c r="E41" s="208"/>
      <c r="F41" s="208"/>
      <c r="G41" s="208"/>
      <c r="H41" s="208"/>
      <c r="I41" s="208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34" t="str">
        <f>A2</f>
        <v>Tiền phòng Tháng 06</v>
      </c>
      <c r="B42" s="235" t="str">
        <f>B2</f>
        <v>Tiền điện Tháng 05</v>
      </c>
      <c r="C42" s="163"/>
      <c r="D42" s="163"/>
      <c r="E42" s="163"/>
      <c r="F42" s="235" t="str">
        <f>F2</f>
        <v>Tiền nước Tháng 05</v>
      </c>
      <c r="G42" s="235"/>
      <c r="H42" s="235"/>
      <c r="I42" s="235"/>
      <c r="J42" s="235" t="str">
        <f>J2</f>
        <v>Thuê bao truyền hình cáp Tháng 05</v>
      </c>
      <c r="K42" s="191" t="str">
        <f>K2</f>
        <v>Số tiền phải đóng (đồng)</v>
      </c>
      <c r="L42" s="220"/>
      <c r="M42" s="46"/>
      <c r="N42" s="15"/>
      <c r="O42" s="15"/>
      <c r="P42" s="15"/>
    </row>
    <row r="43" spans="1:17" ht="39.950000000000003" customHeight="1" x14ac:dyDescent="0.3">
      <c r="A43" s="234"/>
      <c r="B43" s="142" t="s">
        <v>13</v>
      </c>
      <c r="C43" s="142" t="s">
        <v>14</v>
      </c>
      <c r="D43" s="142" t="s">
        <v>15</v>
      </c>
      <c r="E43" s="141" t="s">
        <v>16</v>
      </c>
      <c r="F43" s="142" t="s">
        <v>13</v>
      </c>
      <c r="G43" s="142" t="s">
        <v>14</v>
      </c>
      <c r="H43" s="144" t="s">
        <v>17</v>
      </c>
      <c r="I43" s="140" t="s">
        <v>16</v>
      </c>
      <c r="J43" s="235"/>
      <c r="K43" s="191"/>
      <c r="L43" s="22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3450</v>
      </c>
      <c r="C44" s="18">
        <v>3534</v>
      </c>
      <c r="D44" s="19">
        <f>C44-B44</f>
        <v>84</v>
      </c>
      <c r="E44" s="48">
        <f>IF(D44&lt;=50,D44*$N$2,(D44-50)*$N$3+50*$N$2)</f>
        <v>252000</v>
      </c>
      <c r="F44" s="18">
        <v>636</v>
      </c>
      <c r="G44" s="18">
        <v>641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1557000</v>
      </c>
      <c r="L44" s="220"/>
      <c r="M44" s="24"/>
      <c r="N44" s="25"/>
      <c r="O44" s="26"/>
      <c r="P44" s="26"/>
    </row>
    <row r="45" spans="1:17" ht="20.100000000000001" customHeight="1" thickBot="1" x14ac:dyDescent="0.35">
      <c r="A45" s="231" t="str">
        <f>A31</f>
        <v xml:space="preserve">C.YẾN: 0901357000. Lưu ý: Vui lòng thanh toán trước ngày 10/05/2018 tại địa chỉ nhà số 43A Nguyễn Văn Cự, P.Tân Tạo A, Q.Bình Tân </v>
      </c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3"/>
      <c r="M45" s="27"/>
      <c r="N45" s="205"/>
      <c r="O45" s="205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06" t="s">
        <v>30</v>
      </c>
      <c r="B48" s="207"/>
      <c r="C48" s="208" t="str">
        <f>C1</f>
        <v>TIỀN NHÀ TRỌ THÁNG 06/2018</v>
      </c>
      <c r="D48" s="208"/>
      <c r="E48" s="208"/>
      <c r="F48" s="208"/>
      <c r="G48" s="208"/>
      <c r="H48" s="208"/>
      <c r="I48" s="208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34" t="str">
        <f>A2</f>
        <v>Tiền phòng Tháng 06</v>
      </c>
      <c r="B49" s="235" t="str">
        <f>B2</f>
        <v>Tiền điện Tháng 05</v>
      </c>
      <c r="C49" s="163"/>
      <c r="D49" s="163"/>
      <c r="E49" s="163"/>
      <c r="F49" s="235" t="str">
        <f>F2</f>
        <v>Tiền nước Tháng 05</v>
      </c>
      <c r="G49" s="235"/>
      <c r="H49" s="235"/>
      <c r="I49" s="235"/>
      <c r="J49" s="235" t="str">
        <f>J2</f>
        <v>Thuê bao truyền hình cáp Tháng 05</v>
      </c>
      <c r="K49" s="191" t="str">
        <f>K2</f>
        <v>Số tiền phải đóng (đồng)</v>
      </c>
      <c r="L49" s="220"/>
      <c r="M49" s="46"/>
      <c r="N49" s="15"/>
      <c r="O49" s="15"/>
      <c r="P49" s="15"/>
    </row>
    <row r="50" spans="1:16" ht="59.25" x14ac:dyDescent="0.3">
      <c r="A50" s="234"/>
      <c r="B50" s="142" t="s">
        <v>13</v>
      </c>
      <c r="C50" s="142" t="s">
        <v>14</v>
      </c>
      <c r="D50" s="142" t="s">
        <v>15</v>
      </c>
      <c r="E50" s="141" t="s">
        <v>16</v>
      </c>
      <c r="F50" s="142" t="s">
        <v>13</v>
      </c>
      <c r="G50" s="142" t="s">
        <v>14</v>
      </c>
      <c r="H50" s="144" t="s">
        <v>17</v>
      </c>
      <c r="I50" s="140" t="s">
        <v>16</v>
      </c>
      <c r="J50" s="235"/>
      <c r="K50" s="191"/>
      <c r="L50" s="22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4875</v>
      </c>
      <c r="C51" s="18">
        <v>4997</v>
      </c>
      <c r="D51" s="19">
        <f>C51-B51</f>
        <v>122</v>
      </c>
      <c r="E51" s="48">
        <f>IF(D51&lt;=50,D51*$N$2,(D51-50)*$N$3+50*$N$2)</f>
        <v>366000</v>
      </c>
      <c r="F51" s="18">
        <v>645</v>
      </c>
      <c r="G51" s="18">
        <v>653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1686000</v>
      </c>
      <c r="L51" s="220"/>
      <c r="M51" s="24"/>
      <c r="N51" s="25"/>
      <c r="O51" s="26"/>
      <c r="P51" s="26"/>
    </row>
    <row r="52" spans="1:16" ht="48" customHeight="1" thickBot="1" x14ac:dyDescent="0.35">
      <c r="A52" s="231" t="str">
        <f>A31</f>
        <v xml:space="preserve">C.YẾN: 0901357000. Lưu ý: Vui lòng thanh toán trước ngày 10/05/2018 tại địa chỉ nhà số 43A Nguyễn Văn Cự, P.Tân Tạo A, Q.Bình Tân </v>
      </c>
      <c r="B52" s="232"/>
      <c r="C52" s="232"/>
      <c r="D52" s="232"/>
      <c r="E52" s="232"/>
      <c r="F52" s="232"/>
      <c r="G52" s="232"/>
      <c r="H52" s="232"/>
      <c r="I52" s="232"/>
      <c r="J52" s="232"/>
      <c r="K52" s="232"/>
      <c r="L52" s="233"/>
      <c r="M52" s="27"/>
      <c r="N52" s="205"/>
      <c r="O52" s="205"/>
    </row>
    <row r="53" spans="1:16" ht="21" thickTop="1" x14ac:dyDescent="0.3">
      <c r="A53" s="206" t="s">
        <v>31</v>
      </c>
      <c r="B53" s="207"/>
      <c r="C53" s="208" t="str">
        <f>C1</f>
        <v>TIỀN NHÀ TRỌ THÁNG 06/2018</v>
      </c>
      <c r="D53" s="208"/>
      <c r="E53" s="208"/>
      <c r="F53" s="208"/>
      <c r="G53" s="208"/>
      <c r="H53" s="208"/>
      <c r="I53" s="208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34" t="str">
        <f>A2</f>
        <v>Tiền phòng Tháng 06</v>
      </c>
      <c r="B54" s="235" t="str">
        <f>B2</f>
        <v>Tiền điện Tháng 05</v>
      </c>
      <c r="C54" s="163"/>
      <c r="D54" s="163"/>
      <c r="E54" s="163"/>
      <c r="F54" s="235" t="str">
        <f>I3</f>
        <v>Thành tiền</v>
      </c>
      <c r="G54" s="235"/>
      <c r="H54" s="235"/>
      <c r="I54" s="235"/>
      <c r="J54" s="235" t="str">
        <f>J2</f>
        <v>Thuê bao truyền hình cáp Tháng 05</v>
      </c>
      <c r="K54" s="191" t="str">
        <f>K2</f>
        <v>Số tiền phải đóng (đồng)</v>
      </c>
      <c r="L54" s="220"/>
      <c r="M54" s="46"/>
      <c r="N54" s="15"/>
      <c r="O54" s="15"/>
      <c r="P54" s="15"/>
    </row>
    <row r="55" spans="1:16" ht="59.25" x14ac:dyDescent="0.3">
      <c r="A55" s="234"/>
      <c r="B55" s="142" t="s">
        <v>13</v>
      </c>
      <c r="C55" s="142" t="s">
        <v>14</v>
      </c>
      <c r="D55" s="142" t="s">
        <v>15</v>
      </c>
      <c r="E55" s="141" t="s">
        <v>16</v>
      </c>
      <c r="F55" s="142" t="s">
        <v>13</v>
      </c>
      <c r="G55" s="142" t="s">
        <v>14</v>
      </c>
      <c r="H55" s="144" t="s">
        <v>17</v>
      </c>
      <c r="I55" s="140" t="s">
        <v>16</v>
      </c>
      <c r="J55" s="235"/>
      <c r="K55" s="191"/>
      <c r="L55" s="220"/>
      <c r="M55" s="46"/>
      <c r="N55" s="15"/>
      <c r="O55" s="15"/>
      <c r="P55" s="16"/>
    </row>
    <row r="56" spans="1:16" x14ac:dyDescent="0.3">
      <c r="A56" s="17">
        <v>3000000</v>
      </c>
      <c r="B56" s="18">
        <v>4243</v>
      </c>
      <c r="C56" s="18">
        <v>4382</v>
      </c>
      <c r="D56" s="19">
        <f>C56-B56</f>
        <v>139</v>
      </c>
      <c r="E56" s="48">
        <f>IF(D56&lt;=50,D56*$N$2,(D56-50)*$N$3+50*$N$2)</f>
        <v>417000</v>
      </c>
      <c r="F56" s="18">
        <v>453</v>
      </c>
      <c r="G56" s="18">
        <v>456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3462000</v>
      </c>
      <c r="L56" s="220"/>
      <c r="M56" s="24"/>
      <c r="N56" s="25"/>
      <c r="O56" s="26"/>
      <c r="P56" s="26"/>
    </row>
    <row r="57" spans="1:16" ht="20.25" thickBot="1" x14ac:dyDescent="0.35">
      <c r="A57" s="231" t="str">
        <f>A31</f>
        <v xml:space="preserve">C.YẾN: 0901357000. Lưu ý: Vui lòng thanh toán trước ngày 10/05/2018 tại địa chỉ nhà số 43A Nguyễn Văn Cự, P.Tân Tạo A, Q.Bình Tân </v>
      </c>
      <c r="B57" s="232"/>
      <c r="C57" s="232"/>
      <c r="D57" s="232"/>
      <c r="E57" s="232"/>
      <c r="F57" s="232"/>
      <c r="G57" s="232"/>
      <c r="H57" s="232"/>
      <c r="I57" s="232"/>
      <c r="J57" s="232"/>
      <c r="K57" s="232"/>
      <c r="L57" s="233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06" t="s">
        <v>32</v>
      </c>
      <c r="B60" s="207"/>
      <c r="C60" s="208" t="str">
        <f>C1</f>
        <v>TIỀN NHÀ TRỌ THÁNG 06/2018</v>
      </c>
      <c r="D60" s="208"/>
      <c r="E60" s="208"/>
      <c r="F60" s="208"/>
      <c r="G60" s="208"/>
      <c r="H60" s="208"/>
      <c r="I60" s="208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09" t="str">
        <f>A2</f>
        <v>Tiền phòng Tháng 06</v>
      </c>
      <c r="B61" s="211" t="str">
        <f>B2</f>
        <v>Tiền điện Tháng 05</v>
      </c>
      <c r="C61" s="212"/>
      <c r="D61" s="212"/>
      <c r="E61" s="213"/>
      <c r="F61" s="211" t="str">
        <f>F2</f>
        <v>Tiền nước Tháng 05</v>
      </c>
      <c r="G61" s="214"/>
      <c r="H61" s="214"/>
      <c r="I61" s="215"/>
      <c r="J61" s="216" t="str">
        <f>J2</f>
        <v>Thuê bao truyền hình cáp Tháng 05</v>
      </c>
      <c r="K61" s="218" t="str">
        <f>K2</f>
        <v>Số tiền phải đóng (đồng)</v>
      </c>
      <c r="L61" s="220"/>
      <c r="M61" s="46"/>
      <c r="N61" s="15"/>
      <c r="O61" s="15"/>
      <c r="P61" s="15"/>
    </row>
    <row r="62" spans="1:16" ht="59.25" x14ac:dyDescent="0.3">
      <c r="A62" s="210"/>
      <c r="B62" s="60" t="s">
        <v>13</v>
      </c>
      <c r="C62" s="60" t="s">
        <v>14</v>
      </c>
      <c r="D62" s="142" t="s">
        <v>15</v>
      </c>
      <c r="E62" s="141" t="s">
        <v>16</v>
      </c>
      <c r="F62" s="60" t="s">
        <v>13</v>
      </c>
      <c r="G62" s="60" t="s">
        <v>14</v>
      </c>
      <c r="H62" s="144" t="s">
        <v>17</v>
      </c>
      <c r="I62" s="140" t="s">
        <v>16</v>
      </c>
      <c r="J62" s="217"/>
      <c r="K62" s="219"/>
      <c r="L62" s="220"/>
      <c r="M62" s="46"/>
      <c r="N62" s="15"/>
      <c r="O62" s="15"/>
      <c r="P62" s="16"/>
    </row>
    <row r="63" spans="1:16" x14ac:dyDescent="0.3">
      <c r="A63" s="17">
        <v>1200000</v>
      </c>
      <c r="B63" s="61">
        <v>5885</v>
      </c>
      <c r="C63" s="61">
        <v>5996</v>
      </c>
      <c r="D63" s="19">
        <f>C63-B63</f>
        <v>111</v>
      </c>
      <c r="E63" s="48">
        <f>IF(D63&lt;=50,D63*$N$2,(D63-50)*$N$3+50*$N$2)</f>
        <v>333000</v>
      </c>
      <c r="F63" s="18">
        <v>618</v>
      </c>
      <c r="G63" s="18">
        <v>624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1653000</v>
      </c>
      <c r="L63" s="220"/>
      <c r="M63" s="24"/>
      <c r="N63" s="25"/>
      <c r="O63" s="26"/>
      <c r="P63" s="26"/>
    </row>
    <row r="64" spans="1:16" ht="20.25" thickBot="1" x14ac:dyDescent="0.35">
      <c r="A64" s="202" t="str">
        <f>A31</f>
        <v xml:space="preserve">C.YẾN: 0901357000. Lưu ý: Vui lòng thanh toán trước ngày 10/05/2018 tại địa chỉ nhà số 43A Nguyễn Văn Cự, P.Tân Tạo A, Q.Bình Tân </v>
      </c>
      <c r="B64" s="203"/>
      <c r="C64" s="203"/>
      <c r="D64" s="203"/>
      <c r="E64" s="203"/>
      <c r="F64" s="203"/>
      <c r="G64" s="203"/>
      <c r="H64" s="203"/>
      <c r="I64" s="203"/>
      <c r="J64" s="203"/>
      <c r="K64" s="203"/>
      <c r="L64" s="20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06" t="s">
        <v>35</v>
      </c>
      <c r="B67" s="207"/>
      <c r="C67" s="208" t="str">
        <f>C1</f>
        <v>TIỀN NHÀ TRỌ THÁNG 06/2018</v>
      </c>
      <c r="D67" s="208"/>
      <c r="E67" s="208"/>
      <c r="F67" s="208"/>
      <c r="G67" s="208"/>
      <c r="H67" s="208"/>
      <c r="I67" s="208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09" t="str">
        <f>A2</f>
        <v>Tiền phòng Tháng 06</v>
      </c>
      <c r="B68" s="211" t="str">
        <f>B2</f>
        <v>Tiền điện Tháng 05</v>
      </c>
      <c r="C68" s="212"/>
      <c r="D68" s="212"/>
      <c r="E68" s="213"/>
      <c r="F68" s="211" t="str">
        <f>F2</f>
        <v>Tiền nước Tháng 05</v>
      </c>
      <c r="G68" s="214"/>
      <c r="H68" s="214"/>
      <c r="I68" s="215"/>
      <c r="J68" s="216" t="str">
        <f>J2</f>
        <v>Thuê bao truyền hình cáp Tháng 05</v>
      </c>
      <c r="K68" s="218" t="str">
        <f>K2</f>
        <v>Số tiền phải đóng (đồng)</v>
      </c>
      <c r="L68" s="230"/>
      <c r="M68" s="46"/>
      <c r="N68" s="15"/>
      <c r="O68" s="15"/>
      <c r="P68" s="15"/>
    </row>
    <row r="69" spans="1:16" ht="59.25" x14ac:dyDescent="0.3">
      <c r="A69" s="210"/>
      <c r="B69" s="60" t="s">
        <v>13</v>
      </c>
      <c r="C69" s="60" t="s">
        <v>14</v>
      </c>
      <c r="D69" s="142" t="s">
        <v>15</v>
      </c>
      <c r="E69" s="141" t="s">
        <v>16</v>
      </c>
      <c r="F69" s="60" t="s">
        <v>13</v>
      </c>
      <c r="G69" s="60" t="s">
        <v>14</v>
      </c>
      <c r="H69" s="144" t="s">
        <v>17</v>
      </c>
      <c r="I69" s="140" t="s">
        <v>16</v>
      </c>
      <c r="J69" s="217"/>
      <c r="K69" s="219"/>
      <c r="L69" s="22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9345</v>
      </c>
      <c r="C70" s="61">
        <v>9599</v>
      </c>
      <c r="D70" s="19">
        <f>C70-B70</f>
        <v>254</v>
      </c>
      <c r="E70" s="48">
        <f>IF(D70&lt;=50,D70*$N$2,(D70-50)*$N$3+50*$N$2)</f>
        <v>762000</v>
      </c>
      <c r="F70" s="18">
        <v>555</v>
      </c>
      <c r="G70" s="18">
        <v>565</v>
      </c>
      <c r="H70" s="21">
        <f>G70-F70</f>
        <v>10</v>
      </c>
      <c r="I70" s="22">
        <f>H70*$O$2</f>
        <v>150000</v>
      </c>
      <c r="J70" s="22"/>
      <c r="K70" s="23">
        <f>A70+E70+I70+J70</f>
        <v>2112000</v>
      </c>
      <c r="L70" s="220"/>
      <c r="M70" s="24"/>
      <c r="N70" s="25"/>
      <c r="O70" s="26"/>
      <c r="P70" s="26"/>
    </row>
    <row r="71" spans="1:16" ht="20.25" thickBot="1" x14ac:dyDescent="0.35">
      <c r="A71" s="202" t="str">
        <f>A31</f>
        <v xml:space="preserve">C.YẾN: 0901357000. Lưu ý: Vui lòng thanh toán trước ngày 10/05/2018 tại địa chỉ nhà số 43A Nguyễn Văn Cự, P.Tân Tạo A, Q.Bình Tân </v>
      </c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0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06" t="s">
        <v>38</v>
      </c>
      <c r="B74" s="207"/>
      <c r="C74" s="208" t="str">
        <f>C1</f>
        <v>TIỀN NHÀ TRỌ THÁNG 06/2018</v>
      </c>
      <c r="D74" s="208"/>
      <c r="E74" s="208"/>
      <c r="F74" s="208"/>
      <c r="G74" s="208"/>
      <c r="H74" s="208"/>
      <c r="I74" s="208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09" t="str">
        <f>A2</f>
        <v>Tiền phòng Tháng 06</v>
      </c>
      <c r="B75" s="211" t="str">
        <f>B2</f>
        <v>Tiền điện Tháng 05</v>
      </c>
      <c r="C75" s="212"/>
      <c r="D75" s="212"/>
      <c r="E75" s="213"/>
      <c r="F75" s="211" t="str">
        <f>F2</f>
        <v>Tiền nước Tháng 05</v>
      </c>
      <c r="G75" s="214"/>
      <c r="H75" s="214"/>
      <c r="I75" s="215"/>
      <c r="J75" s="216" t="str">
        <f>J2</f>
        <v>Thuê bao truyền hình cáp Tháng 05</v>
      </c>
      <c r="K75" s="218" t="str">
        <f>K2</f>
        <v>Số tiền phải đóng (đồng)</v>
      </c>
      <c r="L75" s="220"/>
      <c r="M75" s="46"/>
      <c r="N75" s="15"/>
      <c r="O75" s="15"/>
      <c r="P75" s="15"/>
    </row>
    <row r="76" spans="1:16" ht="59.25" x14ac:dyDescent="0.3">
      <c r="A76" s="210"/>
      <c r="B76" s="60" t="s">
        <v>13</v>
      </c>
      <c r="C76" s="60" t="s">
        <v>14</v>
      </c>
      <c r="D76" s="142" t="s">
        <v>15</v>
      </c>
      <c r="E76" s="141" t="s">
        <v>16</v>
      </c>
      <c r="F76" s="60" t="s">
        <v>13</v>
      </c>
      <c r="G76" s="60" t="s">
        <v>14</v>
      </c>
      <c r="H76" s="144" t="s">
        <v>17</v>
      </c>
      <c r="I76" s="140" t="s">
        <v>16</v>
      </c>
      <c r="J76" s="217"/>
      <c r="K76" s="219"/>
      <c r="L76" s="22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19102</v>
      </c>
      <c r="C77" s="61">
        <v>19410</v>
      </c>
      <c r="D77" s="19">
        <f>C77-B77</f>
        <v>308</v>
      </c>
      <c r="E77" s="20">
        <f>IF(D77&lt;=50,D77*$N$2,(D77-50)*$N$3+50*$N$2)</f>
        <v>924000</v>
      </c>
      <c r="F77" s="18">
        <v>777</v>
      </c>
      <c r="G77" s="18">
        <v>787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2304000</v>
      </c>
      <c r="L77" s="220"/>
      <c r="M77" s="24"/>
      <c r="N77" s="25"/>
      <c r="O77" s="26"/>
      <c r="P77" s="26"/>
    </row>
    <row r="78" spans="1:16" ht="75" customHeight="1" thickBot="1" x14ac:dyDescent="0.35">
      <c r="A78" s="202" t="str">
        <f>A31</f>
        <v xml:space="preserve">C.YẾN: 0901357000. Lưu ý: Vui lòng thanh toán trước ngày 10/05/2018 tại địa chỉ nhà số 43A Nguyễn Văn Cự, P.Tân Tạo A, Q.Bình Tân </v>
      </c>
      <c r="B78" s="203"/>
      <c r="C78" s="203"/>
      <c r="D78" s="203"/>
      <c r="E78" s="203"/>
      <c r="F78" s="203"/>
      <c r="G78" s="203"/>
      <c r="H78" s="203"/>
      <c r="I78" s="203"/>
      <c r="J78" s="203"/>
      <c r="K78" s="203"/>
      <c r="L78" s="204"/>
      <c r="M78" s="126"/>
      <c r="O78" s="99"/>
    </row>
    <row r="79" spans="1:16" ht="21" thickTop="1" x14ac:dyDescent="0.3">
      <c r="A79" s="206" t="s">
        <v>41</v>
      </c>
      <c r="B79" s="207"/>
      <c r="C79" s="208" t="str">
        <f>C1</f>
        <v>TIỀN NHÀ TRỌ THÁNG 06/2018</v>
      </c>
      <c r="D79" s="208"/>
      <c r="E79" s="208"/>
      <c r="F79" s="208"/>
      <c r="G79" s="208"/>
      <c r="H79" s="208"/>
      <c r="I79" s="208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09" t="str">
        <f>A2</f>
        <v>Tiền phòng Tháng 06</v>
      </c>
      <c r="B80" s="211" t="str">
        <f>B2</f>
        <v>Tiền điện Tháng 05</v>
      </c>
      <c r="C80" s="212"/>
      <c r="D80" s="212"/>
      <c r="E80" s="213"/>
      <c r="F80" s="211" t="str">
        <f>F2</f>
        <v>Tiền nước Tháng 05</v>
      </c>
      <c r="G80" s="214"/>
      <c r="H80" s="214"/>
      <c r="I80" s="215"/>
      <c r="J80" s="216" t="str">
        <f>J2</f>
        <v>Thuê bao truyền hình cáp Tháng 05</v>
      </c>
      <c r="K80" s="218" t="str">
        <f>K2</f>
        <v>Số tiền phải đóng (đồng)</v>
      </c>
      <c r="L80" s="230"/>
      <c r="M80" s="46"/>
      <c r="N80" s="15"/>
      <c r="O80" s="15"/>
      <c r="P80" s="15"/>
    </row>
    <row r="81" spans="1:16" ht="59.25" x14ac:dyDescent="0.3">
      <c r="A81" s="210"/>
      <c r="B81" s="60" t="s">
        <v>13</v>
      </c>
      <c r="C81" s="60" t="s">
        <v>14</v>
      </c>
      <c r="D81" s="142" t="s">
        <v>15</v>
      </c>
      <c r="E81" s="141" t="s">
        <v>16</v>
      </c>
      <c r="F81" s="60" t="s">
        <v>13</v>
      </c>
      <c r="G81" s="60" t="s">
        <v>14</v>
      </c>
      <c r="H81" s="144" t="s">
        <v>17</v>
      </c>
      <c r="I81" s="140" t="s">
        <v>16</v>
      </c>
      <c r="J81" s="217"/>
      <c r="K81" s="219"/>
      <c r="L81" s="22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4638</v>
      </c>
      <c r="C82" s="18">
        <v>4738</v>
      </c>
      <c r="D82" s="19">
        <f>C82-B82</f>
        <v>100</v>
      </c>
      <c r="E82" s="48">
        <f>IF(D82&lt;=50,D82*$N$2,(D82-50)*$N$3+50*$N$2)</f>
        <v>300000</v>
      </c>
      <c r="F82" s="18">
        <v>591</v>
      </c>
      <c r="G82" s="18">
        <v>600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1665000</v>
      </c>
      <c r="L82" s="220"/>
      <c r="M82" s="24"/>
      <c r="N82" s="25"/>
      <c r="O82" s="26"/>
      <c r="P82" s="26"/>
    </row>
    <row r="83" spans="1:16" s="50" customFormat="1" ht="16.5" thickBot="1" x14ac:dyDescent="0.3">
      <c r="A83" s="226" t="str">
        <f>A31</f>
        <v xml:space="preserve">C.YẾN: 0901357000. Lưu ý: Vui lòng thanh toán trước ngày 10/05/2018 tại địa chỉ nhà số 43A Nguyễn Văn Cự, P.Tân Tạo A, Q.Bình Tân </v>
      </c>
      <c r="B83" s="227"/>
      <c r="C83" s="227"/>
      <c r="D83" s="227"/>
      <c r="E83" s="227"/>
      <c r="F83" s="227"/>
      <c r="G83" s="227"/>
      <c r="H83" s="227"/>
      <c r="I83" s="227"/>
      <c r="J83" s="227"/>
      <c r="K83" s="227"/>
      <c r="L83" s="228"/>
      <c r="M83" s="49"/>
      <c r="N83" s="229"/>
      <c r="O83" s="22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06" t="s">
        <v>44</v>
      </c>
      <c r="B86" s="207"/>
      <c r="C86" s="208" t="str">
        <f>C1</f>
        <v>TIỀN NHÀ TRỌ THÁNG 06/2018</v>
      </c>
      <c r="D86" s="208"/>
      <c r="E86" s="208"/>
      <c r="F86" s="208"/>
      <c r="G86" s="208"/>
      <c r="H86" s="208"/>
      <c r="I86" s="208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09" t="str">
        <f>A2</f>
        <v>Tiền phòng Tháng 06</v>
      </c>
      <c r="B87" s="211" t="str">
        <f>B2</f>
        <v>Tiền điện Tháng 05</v>
      </c>
      <c r="C87" s="212"/>
      <c r="D87" s="212"/>
      <c r="E87" s="213"/>
      <c r="F87" s="211" t="str">
        <f>F2</f>
        <v>Tiền nước Tháng 05</v>
      </c>
      <c r="G87" s="214"/>
      <c r="H87" s="214"/>
      <c r="I87" s="215"/>
      <c r="J87" s="216" t="str">
        <f>J2</f>
        <v>Thuê bao truyền hình cáp Tháng 05</v>
      </c>
      <c r="K87" s="218" t="str">
        <f>K2</f>
        <v>Số tiền phải đóng (đồng)</v>
      </c>
      <c r="L87" s="220"/>
      <c r="M87" s="46"/>
      <c r="N87" s="15"/>
      <c r="O87" s="15"/>
      <c r="P87" s="15"/>
    </row>
    <row r="88" spans="1:16" ht="59.25" x14ac:dyDescent="0.3">
      <c r="A88" s="210"/>
      <c r="B88" s="60" t="s">
        <v>13</v>
      </c>
      <c r="C88" s="60" t="s">
        <v>14</v>
      </c>
      <c r="D88" s="142" t="s">
        <v>15</v>
      </c>
      <c r="E88" s="141" t="s">
        <v>16</v>
      </c>
      <c r="F88" s="60" t="s">
        <v>13</v>
      </c>
      <c r="G88" s="60" t="s">
        <v>14</v>
      </c>
      <c r="H88" s="144" t="s">
        <v>17</v>
      </c>
      <c r="I88" s="140" t="s">
        <v>16</v>
      </c>
      <c r="J88" s="217"/>
      <c r="K88" s="219"/>
      <c r="L88" s="22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220"/>
      <c r="M89" s="24"/>
      <c r="N89" s="25"/>
      <c r="O89" s="26"/>
      <c r="P89" s="26"/>
    </row>
    <row r="90" spans="1:16" ht="20.25" thickBot="1" x14ac:dyDescent="0.35">
      <c r="A90" s="202" t="str">
        <f>A83</f>
        <v xml:space="preserve">C.YẾN: 0901357000. Lưu ý: Vui lòng thanh toán trước ngày 10/05/2018 tại địa chỉ nhà số 43A Nguyễn Văn Cự, P.Tân Tạo A, Q.Bình Tân </v>
      </c>
      <c r="B90" s="203"/>
      <c r="C90" s="203"/>
      <c r="D90" s="203"/>
      <c r="E90" s="203"/>
      <c r="F90" s="203"/>
      <c r="G90" s="203"/>
      <c r="H90" s="203"/>
      <c r="I90" s="203"/>
      <c r="J90" s="203"/>
      <c r="K90" s="203"/>
      <c r="L90" s="204"/>
      <c r="M90" s="27"/>
      <c r="N90" s="205"/>
      <c r="O90" s="205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06" t="s">
        <v>45</v>
      </c>
      <c r="B93" s="207"/>
      <c r="C93" s="208" t="str">
        <f>C1</f>
        <v>TIỀN NHÀ TRỌ THÁNG 06/2018</v>
      </c>
      <c r="D93" s="208"/>
      <c r="E93" s="208"/>
      <c r="F93" s="208"/>
      <c r="G93" s="208"/>
      <c r="H93" s="208"/>
      <c r="I93" s="208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24" t="s">
        <v>3</v>
      </c>
      <c r="B94" s="211" t="str">
        <f>B2</f>
        <v>Tiền điện Tháng 05</v>
      </c>
      <c r="C94" s="212"/>
      <c r="D94" s="212"/>
      <c r="E94" s="213"/>
      <c r="F94" s="211" t="str">
        <f>F2</f>
        <v>Tiền nước Tháng 05</v>
      </c>
      <c r="G94" s="214"/>
      <c r="H94" s="214"/>
      <c r="I94" s="215"/>
      <c r="J94" s="216" t="str">
        <f>J9</f>
        <v>Thuê bao truyền hình cáp Tháng 05</v>
      </c>
      <c r="K94" s="218" t="str">
        <f>K87</f>
        <v>Số tiền phải đóng (đồng)</v>
      </c>
      <c r="L94" s="220"/>
      <c r="M94" s="46"/>
      <c r="N94" s="15"/>
      <c r="O94" s="15"/>
      <c r="P94" s="15"/>
    </row>
    <row r="95" spans="1:16" ht="48.75" customHeight="1" x14ac:dyDescent="0.3">
      <c r="A95" s="225"/>
      <c r="B95" s="60" t="s">
        <v>13</v>
      </c>
      <c r="C95" s="60" t="s">
        <v>14</v>
      </c>
      <c r="D95" s="142" t="s">
        <v>15</v>
      </c>
      <c r="E95" s="141" t="s">
        <v>16</v>
      </c>
      <c r="F95" s="60" t="s">
        <v>13</v>
      </c>
      <c r="G95" s="60" t="s">
        <v>14</v>
      </c>
      <c r="H95" s="144" t="s">
        <v>17</v>
      </c>
      <c r="I95" s="140" t="s">
        <v>16</v>
      </c>
      <c r="J95" s="217"/>
      <c r="K95" s="219"/>
      <c r="L95" s="22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3960</v>
      </c>
      <c r="C96" s="18">
        <v>4038</v>
      </c>
      <c r="D96" s="19">
        <f>C96-B96</f>
        <v>78</v>
      </c>
      <c r="E96" s="48">
        <f>IF(D96&lt;=50,D96*$N$2,(D96-50)*$N$3+50*$N$2)</f>
        <v>234000</v>
      </c>
      <c r="F96" s="18">
        <v>220</v>
      </c>
      <c r="G96" s="18">
        <v>222</v>
      </c>
      <c r="H96" s="21">
        <f>G96-F96</f>
        <v>2</v>
      </c>
      <c r="I96" s="22">
        <f>H96*$O$2</f>
        <v>30000</v>
      </c>
      <c r="J96" s="22">
        <v>0</v>
      </c>
      <c r="K96" s="23">
        <f>A96+E96+I96+J96</f>
        <v>1464000</v>
      </c>
      <c r="L96" s="220"/>
      <c r="M96" s="24"/>
      <c r="N96" s="25"/>
      <c r="O96" s="26"/>
      <c r="P96" s="26"/>
    </row>
    <row r="97" spans="1:16" ht="20.25" thickBot="1" x14ac:dyDescent="0.35">
      <c r="A97" s="202" t="str">
        <f>A31</f>
        <v xml:space="preserve">C.YẾN: 0901357000. Lưu ý: Vui lòng thanh toán trước ngày 10/05/2018 tại địa chỉ nhà số 43A Nguyễn Văn Cự, P.Tân Tạo A, Q.Bình Tân </v>
      </c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4"/>
      <c r="M97" s="27"/>
      <c r="N97" s="205"/>
      <c r="O97" s="205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06" t="s">
        <v>47</v>
      </c>
      <c r="B100" s="207"/>
      <c r="C100" s="208" t="str">
        <f>C1</f>
        <v>TIỀN NHÀ TRỌ THÁNG 06/2018</v>
      </c>
      <c r="D100" s="208"/>
      <c r="E100" s="208"/>
      <c r="F100" s="208"/>
      <c r="G100" s="208"/>
      <c r="H100" s="208"/>
      <c r="I100" s="208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09" t="str">
        <f>A2</f>
        <v>Tiền phòng Tháng 06</v>
      </c>
      <c r="B101" s="211" t="str">
        <f>B2</f>
        <v>Tiền điện Tháng 05</v>
      </c>
      <c r="C101" s="212"/>
      <c r="D101" s="212"/>
      <c r="E101" s="213"/>
      <c r="F101" s="211" t="str">
        <f>F2</f>
        <v>Tiền nước Tháng 05</v>
      </c>
      <c r="G101" s="214"/>
      <c r="H101" s="214"/>
      <c r="I101" s="215"/>
      <c r="J101" s="216" t="str">
        <f>J2</f>
        <v>Thuê bao truyền hình cáp Tháng 05</v>
      </c>
      <c r="K101" s="218" t="str">
        <f>K2</f>
        <v>Số tiền phải đóng (đồng)</v>
      </c>
      <c r="L101" s="220"/>
      <c r="M101" s="46"/>
      <c r="N101" s="15"/>
      <c r="O101" s="15"/>
      <c r="P101" s="15"/>
    </row>
    <row r="102" spans="1:16" ht="59.25" x14ac:dyDescent="0.3">
      <c r="A102" s="210"/>
      <c r="B102" s="60" t="s">
        <v>13</v>
      </c>
      <c r="C102" s="60" t="s">
        <v>14</v>
      </c>
      <c r="D102" s="142" t="s">
        <v>15</v>
      </c>
      <c r="E102" s="141" t="s">
        <v>16</v>
      </c>
      <c r="F102" s="60" t="s">
        <v>13</v>
      </c>
      <c r="G102" s="60" t="s">
        <v>14</v>
      </c>
      <c r="H102" s="144" t="s">
        <v>17</v>
      </c>
      <c r="I102" s="140" t="s">
        <v>16</v>
      </c>
      <c r="J102" s="217"/>
      <c r="K102" s="219"/>
      <c r="L102" s="22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4222</v>
      </c>
      <c r="C103" s="18">
        <v>4261</v>
      </c>
      <c r="D103" s="19">
        <f>C103-B103</f>
        <v>39</v>
      </c>
      <c r="E103" s="48">
        <f>IF(D103&lt;=50,D103*$N$2,(D103-50)*$N$3+50*$N$2)</f>
        <v>117000</v>
      </c>
      <c r="F103" s="18">
        <v>515</v>
      </c>
      <c r="G103" s="18">
        <v>520</v>
      </c>
      <c r="H103" s="21">
        <f>G103-F103</f>
        <v>5</v>
      </c>
      <c r="I103" s="22">
        <f>H103*$O$2</f>
        <v>75000</v>
      </c>
      <c r="J103" s="22">
        <v>30000</v>
      </c>
      <c r="K103" s="23">
        <f>A103+E103+I103+J103</f>
        <v>1422000</v>
      </c>
      <c r="L103" s="220"/>
      <c r="M103" s="24"/>
      <c r="N103" s="25"/>
      <c r="O103" s="26"/>
      <c r="P103" s="26"/>
    </row>
    <row r="104" spans="1:16" ht="20.25" thickBot="1" x14ac:dyDescent="0.35">
      <c r="A104" s="202" t="str">
        <f>A97</f>
        <v xml:space="preserve">C.YẾN: 0901357000. Lưu ý: Vui lòng thanh toán trước ngày 10/05/2018 tại địa chỉ nhà số 43A Nguyễn Văn Cự, P.Tân Tạo A, Q.Bình Tân </v>
      </c>
      <c r="B104" s="203"/>
      <c r="C104" s="203"/>
      <c r="D104" s="203"/>
      <c r="E104" s="203"/>
      <c r="F104" s="203"/>
      <c r="G104" s="203"/>
      <c r="H104" s="203"/>
      <c r="I104" s="203"/>
      <c r="J104" s="203"/>
      <c r="K104" s="203"/>
      <c r="L104" s="204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06" t="s">
        <v>49</v>
      </c>
      <c r="B107" s="207"/>
      <c r="C107" s="208" t="str">
        <f>C1</f>
        <v>TIỀN NHÀ TRỌ THÁNG 06/2018</v>
      </c>
      <c r="D107" s="208"/>
      <c r="E107" s="208"/>
      <c r="F107" s="208"/>
      <c r="G107" s="208"/>
      <c r="H107" s="208"/>
      <c r="I107" s="208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09" t="str">
        <f>A2</f>
        <v>Tiền phòng Tháng 06</v>
      </c>
      <c r="B108" s="211" t="str">
        <f>B2</f>
        <v>Tiền điện Tháng 05</v>
      </c>
      <c r="C108" s="212"/>
      <c r="D108" s="212"/>
      <c r="E108" s="213"/>
      <c r="F108" s="211" t="str">
        <f>F2</f>
        <v>Tiền nước Tháng 05</v>
      </c>
      <c r="G108" s="214"/>
      <c r="H108" s="214"/>
      <c r="I108" s="215"/>
      <c r="J108" s="216" t="str">
        <f>J2</f>
        <v>Thuê bao truyền hình cáp Tháng 05</v>
      </c>
      <c r="K108" s="218" t="str">
        <f>K2</f>
        <v>Số tiền phải đóng (đồng)</v>
      </c>
      <c r="L108" s="220"/>
      <c r="M108" s="14"/>
      <c r="N108" s="15"/>
      <c r="O108" s="15"/>
      <c r="P108" s="15"/>
    </row>
    <row r="109" spans="1:16" ht="59.25" x14ac:dyDescent="0.3">
      <c r="A109" s="210"/>
      <c r="B109" s="60" t="s">
        <v>13</v>
      </c>
      <c r="C109" s="60" t="s">
        <v>14</v>
      </c>
      <c r="D109" s="142" t="s">
        <v>15</v>
      </c>
      <c r="E109" s="141" t="s">
        <v>16</v>
      </c>
      <c r="F109" s="60" t="s">
        <v>13</v>
      </c>
      <c r="G109" s="60" t="s">
        <v>14</v>
      </c>
      <c r="H109" s="144" t="s">
        <v>17</v>
      </c>
      <c r="I109" s="140" t="s">
        <v>16</v>
      </c>
      <c r="J109" s="217"/>
      <c r="K109" s="219"/>
      <c r="L109" s="220"/>
      <c r="M109" s="14"/>
      <c r="N109" s="15"/>
      <c r="O109" s="15"/>
      <c r="P109" s="16"/>
    </row>
    <row r="110" spans="1:16" x14ac:dyDescent="0.3">
      <c r="A110" s="17">
        <v>1500000</v>
      </c>
      <c r="B110" s="18">
        <v>2710</v>
      </c>
      <c r="C110" s="18">
        <v>2710</v>
      </c>
      <c r="D110" s="19">
        <f>C110-B110</f>
        <v>0</v>
      </c>
      <c r="E110" s="48">
        <f>IF(D110&lt;=50,D110*$N$2,(D110-50)*$N$3+50*$N$2)</f>
        <v>0</v>
      </c>
      <c r="F110" s="18">
        <v>184</v>
      </c>
      <c r="G110" s="18">
        <v>190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1590000</v>
      </c>
      <c r="L110" s="220"/>
      <c r="M110" s="24"/>
      <c r="N110" s="25"/>
      <c r="O110" s="26"/>
      <c r="P110" s="26"/>
    </row>
    <row r="111" spans="1:16" ht="20.25" thickBot="1" x14ac:dyDescent="0.35">
      <c r="A111" s="202" t="str">
        <f>A31</f>
        <v xml:space="preserve">C.YẾN: 0901357000. Lưu ý: Vui lòng thanh toán trước ngày 10/05/2018 tại địa chỉ nhà số 43A Nguyễn Văn Cự, P.Tân Tạo A, Q.Bình Tân </v>
      </c>
      <c r="B111" s="203"/>
      <c r="C111" s="203"/>
      <c r="D111" s="203"/>
      <c r="E111" s="203"/>
      <c r="F111" s="203"/>
      <c r="G111" s="203"/>
      <c r="H111" s="203"/>
      <c r="I111" s="203"/>
      <c r="J111" s="203"/>
      <c r="K111" s="203"/>
      <c r="L111" s="204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06" t="s">
        <v>50</v>
      </c>
      <c r="B114" s="207"/>
      <c r="C114" s="208" t="str">
        <f>C1</f>
        <v>TIỀN NHÀ TRỌ THÁNG 06/2018</v>
      </c>
      <c r="D114" s="208"/>
      <c r="E114" s="208"/>
      <c r="F114" s="208"/>
      <c r="G114" s="208"/>
      <c r="H114" s="208"/>
      <c r="I114" s="208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09" t="str">
        <f>A2</f>
        <v>Tiền phòng Tháng 06</v>
      </c>
      <c r="B115" s="211" t="str">
        <f>B2</f>
        <v>Tiền điện Tháng 05</v>
      </c>
      <c r="C115" s="212"/>
      <c r="D115" s="212"/>
      <c r="E115" s="213"/>
      <c r="F115" s="211" t="str">
        <f>F2</f>
        <v>Tiền nước Tháng 05</v>
      </c>
      <c r="G115" s="214"/>
      <c r="H115" s="214"/>
      <c r="I115" s="215"/>
      <c r="J115" s="216" t="str">
        <f>J2</f>
        <v>Thuê bao truyền hình cáp Tháng 05</v>
      </c>
      <c r="K115" s="218" t="str">
        <f>K2</f>
        <v>Số tiền phải đóng (đồng)</v>
      </c>
      <c r="L115" s="220"/>
      <c r="M115" s="46"/>
      <c r="N115" s="15"/>
      <c r="O115" s="15"/>
      <c r="P115" s="15"/>
    </row>
    <row r="116" spans="1:16" ht="59.25" x14ac:dyDescent="0.3">
      <c r="A116" s="210"/>
      <c r="B116" s="60" t="s">
        <v>13</v>
      </c>
      <c r="C116" s="60" t="s">
        <v>14</v>
      </c>
      <c r="D116" s="142" t="s">
        <v>15</v>
      </c>
      <c r="E116" s="141" t="s">
        <v>16</v>
      </c>
      <c r="F116" s="60" t="s">
        <v>13</v>
      </c>
      <c r="G116" s="60" t="s">
        <v>14</v>
      </c>
      <c r="H116" s="144" t="s">
        <v>17</v>
      </c>
      <c r="I116" s="140" t="s">
        <v>16</v>
      </c>
      <c r="J116" s="217"/>
      <c r="K116" s="219"/>
      <c r="L116" s="220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2197</v>
      </c>
      <c r="C117" s="18">
        <v>2521</v>
      </c>
      <c r="D117" s="19">
        <f>C117-B117</f>
        <v>324</v>
      </c>
      <c r="E117" s="20">
        <f>IF(D117&lt;=50,D117*$N$2,(D117-50)*$N$3+50*$N$2)</f>
        <v>972000</v>
      </c>
      <c r="F117" s="18">
        <v>930</v>
      </c>
      <c r="G117" s="18">
        <v>943</v>
      </c>
      <c r="H117" s="21">
        <f>G117-F117</f>
        <v>13</v>
      </c>
      <c r="I117" s="22">
        <f>H117*$O$4</f>
        <v>234000</v>
      </c>
      <c r="J117" s="22">
        <v>0</v>
      </c>
      <c r="K117" s="23">
        <f>(A117+E117+I117+J117)</f>
        <v>4206000</v>
      </c>
      <c r="L117" s="220"/>
      <c r="M117" s="24"/>
      <c r="N117" s="25"/>
      <c r="O117" s="26"/>
      <c r="P117" s="26"/>
    </row>
    <row r="118" spans="1:16" ht="20.25" thickBot="1" x14ac:dyDescent="0.35">
      <c r="A118" s="202" t="str">
        <f>A31</f>
        <v xml:space="preserve">C.YẾN: 0901357000. Lưu ý: Vui lòng thanh toán trước ngày 10/05/2018 tại địa chỉ nhà số 43A Nguyễn Văn Cự, P.Tân Tạo A, Q.Bình Tân </v>
      </c>
      <c r="B118" s="203"/>
      <c r="C118" s="203"/>
      <c r="D118" s="203"/>
      <c r="E118" s="203"/>
      <c r="F118" s="203"/>
      <c r="G118" s="203"/>
      <c r="H118" s="203"/>
      <c r="I118" s="203"/>
      <c r="J118" s="203"/>
      <c r="K118" s="203"/>
      <c r="L118" s="204"/>
      <c r="M118" s="127">
        <v>926</v>
      </c>
      <c r="N118" s="205">
        <v>955</v>
      </c>
      <c r="O118" s="205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06" t="s">
        <v>52</v>
      </c>
      <c r="B121" s="207"/>
      <c r="C121" s="208" t="str">
        <f>C1</f>
        <v>TIỀN NHÀ TRỌ THÁNG 06/2018</v>
      </c>
      <c r="D121" s="208"/>
      <c r="E121" s="208"/>
      <c r="F121" s="208"/>
      <c r="G121" s="208"/>
      <c r="H121" s="208"/>
      <c r="I121" s="208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09" t="str">
        <f>A2</f>
        <v>Tiền phòng Tháng 06</v>
      </c>
      <c r="B122" s="211" t="str">
        <f>B2</f>
        <v>Tiền điện Tháng 05</v>
      </c>
      <c r="C122" s="212"/>
      <c r="D122" s="212"/>
      <c r="E122" s="213"/>
      <c r="F122" s="211" t="str">
        <f>F2</f>
        <v>Tiền nước Tháng 05</v>
      </c>
      <c r="G122" s="214"/>
      <c r="H122" s="214"/>
      <c r="I122" s="215"/>
      <c r="J122" s="216" t="str">
        <f>J2</f>
        <v>Thuê bao truyền hình cáp Tháng 05</v>
      </c>
      <c r="K122" s="218" t="str">
        <f>K2</f>
        <v>Số tiền phải đóng (đồng)</v>
      </c>
      <c r="L122" s="220"/>
      <c r="M122" s="14"/>
      <c r="N122" s="15"/>
      <c r="O122" s="15"/>
      <c r="P122" s="15"/>
    </row>
    <row r="123" spans="1:16" ht="59.25" x14ac:dyDescent="0.3">
      <c r="A123" s="210"/>
      <c r="B123" s="60" t="s">
        <v>13</v>
      </c>
      <c r="C123" s="60" t="s">
        <v>14</v>
      </c>
      <c r="D123" s="142" t="s">
        <v>15</v>
      </c>
      <c r="E123" s="141" t="s">
        <v>16</v>
      </c>
      <c r="F123" s="60" t="s">
        <v>13</v>
      </c>
      <c r="G123" s="60" t="s">
        <v>14</v>
      </c>
      <c r="H123" s="144" t="s">
        <v>17</v>
      </c>
      <c r="I123" s="140" t="s">
        <v>16</v>
      </c>
      <c r="J123" s="217"/>
      <c r="K123" s="219"/>
      <c r="L123" s="220"/>
      <c r="M123" s="14"/>
      <c r="N123" s="15"/>
      <c r="O123" s="15"/>
      <c r="P123" s="16"/>
    </row>
    <row r="124" spans="1:16" x14ac:dyDescent="0.3">
      <c r="A124" s="17">
        <v>1200000</v>
      </c>
      <c r="B124" s="18">
        <v>1795</v>
      </c>
      <c r="C124" s="18">
        <v>1875</v>
      </c>
      <c r="D124" s="19">
        <f>C124-B124</f>
        <v>80</v>
      </c>
      <c r="E124" s="48">
        <f>IF(D124&lt;=50,D124*$N$2,(D124-50)*$N$3+50*$N$2)</f>
        <v>240000</v>
      </c>
      <c r="F124" s="18">
        <v>388</v>
      </c>
      <c r="G124" s="18">
        <v>393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1560000</v>
      </c>
      <c r="L124" s="220"/>
      <c r="M124" s="24"/>
      <c r="N124" s="25"/>
      <c r="O124" s="26"/>
      <c r="P124" s="26"/>
    </row>
    <row r="125" spans="1:16" ht="20.25" thickBot="1" x14ac:dyDescent="0.35">
      <c r="A125" s="221" t="str">
        <f>A31</f>
        <v xml:space="preserve">C.YẾN: 0901357000. Lưu ý: Vui lòng thanh toán trước ngày 10/05/2018 tại địa chỉ nhà số 43A Nguyễn Văn Cự, P.Tân Tạo A, Q.Bình Tân </v>
      </c>
      <c r="B125" s="222"/>
      <c r="C125" s="222"/>
      <c r="D125" s="222"/>
      <c r="E125" s="222"/>
      <c r="F125" s="222"/>
      <c r="G125" s="222"/>
      <c r="H125" s="222"/>
      <c r="I125" s="222"/>
      <c r="J125" s="222"/>
      <c r="K125" s="222"/>
      <c r="L125" s="223"/>
      <c r="M125" s="27"/>
      <c r="N125" s="205"/>
      <c r="O125" s="205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06" t="s">
        <v>55</v>
      </c>
      <c r="B128" s="207"/>
      <c r="C128" s="208" t="str">
        <f>C1</f>
        <v>TIỀN NHÀ TRỌ THÁNG 06/2018</v>
      </c>
      <c r="D128" s="208"/>
      <c r="E128" s="208"/>
      <c r="F128" s="208"/>
      <c r="G128" s="208"/>
      <c r="H128" s="208"/>
      <c r="I128" s="208"/>
      <c r="J128" s="44" t="s">
        <v>141</v>
      </c>
      <c r="K128" s="45" t="s">
        <v>120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09" t="str">
        <f>A2</f>
        <v>Tiền phòng Tháng 06</v>
      </c>
      <c r="B129" s="211" t="str">
        <f>B2</f>
        <v>Tiền điện Tháng 05</v>
      </c>
      <c r="C129" s="212"/>
      <c r="D129" s="212"/>
      <c r="E129" s="213"/>
      <c r="F129" s="211" t="str">
        <f>F2</f>
        <v>Tiền nước Tháng 05</v>
      </c>
      <c r="G129" s="214"/>
      <c r="H129" s="214"/>
      <c r="I129" s="215"/>
      <c r="J129" s="216" t="str">
        <f>J2</f>
        <v>Thuê bao truyền hình cáp Tháng 05</v>
      </c>
      <c r="K129" s="218" t="str">
        <f>K2</f>
        <v>Số tiền phải đóng (đồng)</v>
      </c>
      <c r="L129" s="220"/>
      <c r="M129" s="46"/>
      <c r="N129" s="15"/>
      <c r="O129" s="15"/>
      <c r="P129" s="15"/>
    </row>
    <row r="130" spans="1:17" ht="59.25" x14ac:dyDescent="0.3">
      <c r="A130" s="210"/>
      <c r="B130" s="60" t="s">
        <v>13</v>
      </c>
      <c r="C130" s="60" t="s">
        <v>14</v>
      </c>
      <c r="D130" s="142" t="s">
        <v>15</v>
      </c>
      <c r="E130" s="141" t="s">
        <v>16</v>
      </c>
      <c r="F130" s="60" t="s">
        <v>13</v>
      </c>
      <c r="G130" s="60" t="s">
        <v>14</v>
      </c>
      <c r="H130" s="144" t="s">
        <v>17</v>
      </c>
      <c r="I130" s="140" t="s">
        <v>16</v>
      </c>
      <c r="J130" s="217"/>
      <c r="K130" s="219"/>
      <c r="L130" s="220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2470</v>
      </c>
      <c r="C131" s="18">
        <v>2524</v>
      </c>
      <c r="D131" s="19">
        <f>C131-B131</f>
        <v>54</v>
      </c>
      <c r="E131" s="48">
        <f>IF(D131&lt;=50,D131*$N$2,(D131-50)*$N$3+50*$N$2)</f>
        <v>162000</v>
      </c>
      <c r="F131" s="18">
        <v>524</v>
      </c>
      <c r="G131" s="18">
        <v>532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1536000</v>
      </c>
      <c r="L131" s="220"/>
      <c r="M131" s="24"/>
      <c r="N131" s="25"/>
      <c r="O131" s="26"/>
      <c r="P131" s="26"/>
    </row>
    <row r="132" spans="1:17" ht="20.100000000000001" customHeight="1" thickBot="1" x14ac:dyDescent="0.35">
      <c r="A132" s="202" t="str">
        <f>A31</f>
        <v xml:space="preserve">C.YẾN: 0901357000. Lưu ý: Vui lòng thanh toán trước ngày 10/05/2018 tại địa chỉ nhà số 43A Nguyễn Văn Cự, P.Tân Tạo A, Q.Bình Tân </v>
      </c>
      <c r="B132" s="203"/>
      <c r="C132" s="203"/>
      <c r="D132" s="203"/>
      <c r="E132" s="203"/>
      <c r="F132" s="203"/>
      <c r="G132" s="203"/>
      <c r="H132" s="203"/>
      <c r="I132" s="203"/>
      <c r="J132" s="203"/>
      <c r="K132" s="203"/>
      <c r="L132" s="204"/>
      <c r="M132" s="127"/>
      <c r="N132" s="205"/>
      <c r="O132" s="205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5"/>
      <c r="O133" s="145"/>
    </row>
    <row r="134" spans="1:17" ht="30" customHeight="1" thickTop="1" x14ac:dyDescent="0.3">
      <c r="A134" s="206" t="s">
        <v>56</v>
      </c>
      <c r="B134" s="207"/>
      <c r="C134" s="208" t="str">
        <f>C1</f>
        <v>TIỀN NHÀ TRỌ THÁNG 06/2018</v>
      </c>
      <c r="D134" s="208"/>
      <c r="E134" s="208"/>
      <c r="F134" s="208"/>
      <c r="G134" s="208"/>
      <c r="H134" s="208"/>
      <c r="I134" s="208"/>
      <c r="J134" s="44" t="s">
        <v>123</v>
      </c>
      <c r="K134" s="45" t="s">
        <v>58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09" t="str">
        <f>A2</f>
        <v>Tiền phòng Tháng 06</v>
      </c>
      <c r="B135" s="211" t="str">
        <f>B2</f>
        <v>Tiền điện Tháng 05</v>
      </c>
      <c r="C135" s="212"/>
      <c r="D135" s="212"/>
      <c r="E135" s="213"/>
      <c r="F135" s="211" t="str">
        <f>F129</f>
        <v>Tiền nước Tháng 05</v>
      </c>
      <c r="G135" s="214"/>
      <c r="H135" s="214"/>
      <c r="I135" s="215"/>
      <c r="J135" s="216" t="str">
        <f>J2</f>
        <v>Thuê bao truyền hình cáp Tháng 05</v>
      </c>
      <c r="K135" s="218" t="str">
        <f>K2</f>
        <v>Số tiền phải đóng (đồng)</v>
      </c>
      <c r="L135" s="220"/>
      <c r="M135" s="14"/>
      <c r="N135" s="15"/>
      <c r="O135" s="15"/>
      <c r="P135" s="15"/>
    </row>
    <row r="136" spans="1:17" ht="39.950000000000003" customHeight="1" x14ac:dyDescent="0.3">
      <c r="A136" s="210"/>
      <c r="B136" s="60" t="s">
        <v>13</v>
      </c>
      <c r="C136" s="60" t="s">
        <v>14</v>
      </c>
      <c r="D136" s="142" t="s">
        <v>15</v>
      </c>
      <c r="E136" s="141" t="s">
        <v>16</v>
      </c>
      <c r="F136" s="60" t="s">
        <v>13</v>
      </c>
      <c r="G136" s="60" t="s">
        <v>14</v>
      </c>
      <c r="H136" s="144" t="s">
        <v>17</v>
      </c>
      <c r="I136" s="140" t="s">
        <v>16</v>
      </c>
      <c r="J136" s="217"/>
      <c r="K136" s="219"/>
      <c r="L136" s="220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4231</v>
      </c>
      <c r="C137" s="18">
        <v>4339</v>
      </c>
      <c r="D137" s="19">
        <f>C137-B137</f>
        <v>108</v>
      </c>
      <c r="E137" s="48">
        <f>IF(D137&lt;=50,D137*$N$2,(D137-50)*$N$3+50*$N$2)</f>
        <v>324000</v>
      </c>
      <c r="F137" s="18">
        <v>388</v>
      </c>
      <c r="G137" s="18">
        <v>394</v>
      </c>
      <c r="H137" s="21">
        <f>G137-F137</f>
        <v>6</v>
      </c>
      <c r="I137" s="22">
        <f>H137*$O$4</f>
        <v>108000</v>
      </c>
      <c r="J137" s="22">
        <v>0</v>
      </c>
      <c r="K137" s="23">
        <f>(A137+E137+I137+J137)</f>
        <v>1632000</v>
      </c>
      <c r="L137" s="220"/>
      <c r="M137" s="24"/>
      <c r="N137" s="25"/>
      <c r="O137" s="26"/>
      <c r="P137" s="26"/>
    </row>
    <row r="138" spans="1:17" ht="20.100000000000001" customHeight="1" thickBot="1" x14ac:dyDescent="0.35">
      <c r="A138" s="221" t="str">
        <f>A31</f>
        <v xml:space="preserve">C.YẾN: 0901357000. Lưu ý: Vui lòng thanh toán trước ngày 10/05/2018 tại địa chỉ nhà số 43A Nguyễn Văn Cự, P.Tân Tạo A, Q.Bình Tân </v>
      </c>
      <c r="B138" s="222"/>
      <c r="C138" s="222"/>
      <c r="D138" s="222"/>
      <c r="E138" s="222"/>
      <c r="F138" s="222"/>
      <c r="G138" s="222"/>
      <c r="H138" s="222"/>
      <c r="I138" s="222"/>
      <c r="J138" s="222"/>
      <c r="K138" s="222"/>
      <c r="L138" s="223"/>
      <c r="M138" s="130"/>
      <c r="N138" s="205"/>
      <c r="O138" s="205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06" t="s">
        <v>59</v>
      </c>
      <c r="B141" s="207"/>
      <c r="C141" s="208" t="str">
        <f>C1</f>
        <v>TIỀN NHÀ TRỌ THÁNG 06/2018</v>
      </c>
      <c r="D141" s="208"/>
      <c r="E141" s="208"/>
      <c r="F141" s="208"/>
      <c r="G141" s="208"/>
      <c r="H141" s="208"/>
      <c r="I141" s="208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09" t="str">
        <f>A2</f>
        <v>Tiền phòng Tháng 06</v>
      </c>
      <c r="B142" s="211" t="str">
        <f>B2</f>
        <v>Tiền điện Tháng 05</v>
      </c>
      <c r="C142" s="212"/>
      <c r="D142" s="212"/>
      <c r="E142" s="213"/>
      <c r="F142" s="211" t="str">
        <f>F2</f>
        <v>Tiền nước Tháng 05</v>
      </c>
      <c r="G142" s="214"/>
      <c r="H142" s="214"/>
      <c r="I142" s="215"/>
      <c r="J142" s="216" t="str">
        <f>J2</f>
        <v>Thuê bao truyền hình cáp Tháng 05</v>
      </c>
      <c r="K142" s="218" t="str">
        <f>K2</f>
        <v>Số tiền phải đóng (đồng)</v>
      </c>
      <c r="L142" s="220"/>
      <c r="M142" s="14"/>
      <c r="N142" s="15"/>
      <c r="O142" s="15"/>
      <c r="P142" s="15"/>
    </row>
    <row r="143" spans="1:17" ht="39.950000000000003" customHeight="1" x14ac:dyDescent="0.3">
      <c r="A143" s="210"/>
      <c r="B143" s="60" t="s">
        <v>13</v>
      </c>
      <c r="C143" s="60" t="s">
        <v>14</v>
      </c>
      <c r="D143" s="142" t="s">
        <v>15</v>
      </c>
      <c r="E143" s="141" t="s">
        <v>16</v>
      </c>
      <c r="F143" s="60" t="s">
        <v>13</v>
      </c>
      <c r="G143" s="60" t="s">
        <v>14</v>
      </c>
      <c r="H143" s="144" t="s">
        <v>17</v>
      </c>
      <c r="I143" s="140" t="s">
        <v>16</v>
      </c>
      <c r="J143" s="217"/>
      <c r="K143" s="219"/>
      <c r="L143" s="220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6834</v>
      </c>
      <c r="C144" s="18">
        <v>6860</v>
      </c>
      <c r="D144" s="19">
        <f>C144-B144</f>
        <v>26</v>
      </c>
      <c r="E144" s="48">
        <f>IF(D144&lt;=50,D144*$N$2,(D144-50)*$N$3+50*$N$2)</f>
        <v>78000</v>
      </c>
      <c r="F144" s="18">
        <v>461</v>
      </c>
      <c r="G144" s="18">
        <v>465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1350000</v>
      </c>
      <c r="L144" s="220"/>
      <c r="M144" s="24"/>
      <c r="N144" s="25"/>
      <c r="O144" s="26"/>
      <c r="P144" s="26"/>
    </row>
    <row r="145" spans="1:17" ht="20.100000000000001" customHeight="1" thickBot="1" x14ac:dyDescent="0.35">
      <c r="A145" s="202" t="s">
        <v>97</v>
      </c>
      <c r="B145" s="203"/>
      <c r="C145" s="203"/>
      <c r="D145" s="203"/>
      <c r="E145" s="203"/>
      <c r="F145" s="203"/>
      <c r="G145" s="203"/>
      <c r="H145" s="203"/>
      <c r="I145" s="203"/>
      <c r="J145" s="203"/>
      <c r="K145" s="203"/>
      <c r="L145" s="204"/>
      <c r="M145" s="27"/>
      <c r="N145" s="205"/>
      <c r="O145" s="205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06" t="s">
        <v>60</v>
      </c>
      <c r="B148" s="207"/>
      <c r="C148" s="208" t="str">
        <f>C1</f>
        <v>TIỀN NHÀ TRỌ THÁNG 06/2018</v>
      </c>
      <c r="D148" s="208"/>
      <c r="E148" s="208"/>
      <c r="F148" s="208"/>
      <c r="G148" s="208"/>
      <c r="H148" s="208"/>
      <c r="I148" s="208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09" t="str">
        <f>A2</f>
        <v>Tiền phòng Tháng 06</v>
      </c>
      <c r="B149" s="211" t="str">
        <f>B2</f>
        <v>Tiền điện Tháng 05</v>
      </c>
      <c r="C149" s="212"/>
      <c r="D149" s="212"/>
      <c r="E149" s="213"/>
      <c r="F149" s="211" t="str">
        <f>F2</f>
        <v>Tiền nước Tháng 05</v>
      </c>
      <c r="G149" s="214"/>
      <c r="H149" s="214"/>
      <c r="I149" s="215"/>
      <c r="J149" s="216" t="str">
        <f>J2</f>
        <v>Thuê bao truyền hình cáp Tháng 05</v>
      </c>
      <c r="K149" s="218" t="str">
        <f>K2</f>
        <v>Số tiền phải đóng (đồng)</v>
      </c>
      <c r="L149" s="220"/>
      <c r="M149" s="46"/>
      <c r="N149" s="15"/>
      <c r="O149" s="15"/>
      <c r="P149" s="15"/>
    </row>
    <row r="150" spans="1:17" ht="39.950000000000003" customHeight="1" x14ac:dyDescent="0.3">
      <c r="A150" s="210"/>
      <c r="B150" s="60" t="s">
        <v>13</v>
      </c>
      <c r="C150" s="60" t="s">
        <v>14</v>
      </c>
      <c r="D150" s="142" t="s">
        <v>15</v>
      </c>
      <c r="E150" s="141" t="s">
        <v>16</v>
      </c>
      <c r="F150" s="60" t="s">
        <v>13</v>
      </c>
      <c r="G150" s="60" t="s">
        <v>14</v>
      </c>
      <c r="H150" s="144" t="s">
        <v>17</v>
      </c>
      <c r="I150" s="140" t="s">
        <v>16</v>
      </c>
      <c r="J150" s="217"/>
      <c r="K150" s="219"/>
      <c r="L150" s="220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3104</v>
      </c>
      <c r="C151" s="18">
        <v>3160</v>
      </c>
      <c r="D151" s="19">
        <f>C151-B151</f>
        <v>56</v>
      </c>
      <c r="E151" s="48">
        <f>IF(D151&lt;=50,D151*$N$2,(D151-50)*$N$3+50*$N$2)</f>
        <v>168000</v>
      </c>
      <c r="F151" s="18">
        <v>205</v>
      </c>
      <c r="G151" s="18">
        <v>207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1434000</v>
      </c>
      <c r="L151" s="220"/>
      <c r="M151" s="24"/>
      <c r="N151" s="25"/>
      <c r="O151" s="26"/>
      <c r="P151" s="26"/>
    </row>
    <row r="152" spans="1:17" ht="20.100000000000001" customHeight="1" thickBot="1" x14ac:dyDescent="0.35">
      <c r="A152" s="202" t="str">
        <f>A31</f>
        <v xml:space="preserve">C.YẾN: 0901357000. Lưu ý: Vui lòng thanh toán trước ngày 10/05/2018 tại địa chỉ nhà số 43A Nguyễn Văn Cự, P.Tân Tạo A, Q.Bình Tân </v>
      </c>
      <c r="B152" s="203"/>
      <c r="C152" s="203"/>
      <c r="D152" s="203"/>
      <c r="E152" s="203"/>
      <c r="F152" s="203"/>
      <c r="G152" s="203"/>
      <c r="H152" s="203"/>
      <c r="I152" s="203"/>
      <c r="J152" s="203"/>
      <c r="K152" s="203"/>
      <c r="L152" s="204"/>
      <c r="M152" s="127"/>
      <c r="N152" s="205"/>
      <c r="O152" s="205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06" t="s">
        <v>63</v>
      </c>
      <c r="B155" s="207"/>
      <c r="C155" s="208" t="str">
        <f>C1</f>
        <v>TIỀN NHÀ TRỌ THÁNG 06/2018</v>
      </c>
      <c r="D155" s="208"/>
      <c r="E155" s="208"/>
      <c r="F155" s="208"/>
      <c r="G155" s="208"/>
      <c r="H155" s="208"/>
      <c r="I155" s="208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09" t="str">
        <f>A2</f>
        <v>Tiền phòng Tháng 06</v>
      </c>
      <c r="B156" s="211" t="str">
        <f>B2</f>
        <v>Tiền điện Tháng 05</v>
      </c>
      <c r="C156" s="212"/>
      <c r="D156" s="212"/>
      <c r="E156" s="213"/>
      <c r="F156" s="211" t="str">
        <f>F2</f>
        <v>Tiền nước Tháng 05</v>
      </c>
      <c r="G156" s="214"/>
      <c r="H156" s="214"/>
      <c r="I156" s="215"/>
      <c r="J156" s="216" t="str">
        <f>J2</f>
        <v>Thuê bao truyền hình cáp Tháng 05</v>
      </c>
      <c r="K156" s="218" t="str">
        <f>K2</f>
        <v>Số tiền phải đóng (đồng)</v>
      </c>
      <c r="L156" s="220"/>
      <c r="M156" s="14"/>
      <c r="N156" s="15"/>
      <c r="O156" s="15"/>
      <c r="P156" s="15"/>
    </row>
    <row r="157" spans="1:17" ht="39.950000000000003" customHeight="1" x14ac:dyDescent="0.3">
      <c r="A157" s="210"/>
      <c r="B157" s="60" t="s">
        <v>13</v>
      </c>
      <c r="C157" s="60" t="s">
        <v>14</v>
      </c>
      <c r="D157" s="142" t="s">
        <v>15</v>
      </c>
      <c r="E157" s="141" t="s">
        <v>16</v>
      </c>
      <c r="F157" s="60" t="s">
        <v>13</v>
      </c>
      <c r="G157" s="60" t="s">
        <v>14</v>
      </c>
      <c r="H157" s="144" t="s">
        <v>17</v>
      </c>
      <c r="I157" s="140" t="s">
        <v>16</v>
      </c>
      <c r="J157" s="217"/>
      <c r="K157" s="219"/>
      <c r="L157" s="220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585</v>
      </c>
      <c r="C158" s="18">
        <v>657</v>
      </c>
      <c r="D158" s="19">
        <f>C158-B158</f>
        <v>72</v>
      </c>
      <c r="E158" s="48">
        <f>IF(D158&lt;=50,D158*$N$2,(D158-50)*$N$3+50*$N$2)</f>
        <v>216000</v>
      </c>
      <c r="F158" s="18">
        <v>500</v>
      </c>
      <c r="G158" s="18">
        <v>512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220"/>
      <c r="M158" s="24"/>
      <c r="N158" s="25"/>
      <c r="O158" s="26"/>
      <c r="P158" s="26"/>
    </row>
    <row r="159" spans="1:17" ht="20.100000000000001" customHeight="1" thickBot="1" x14ac:dyDescent="0.35">
      <c r="A159" s="202" t="str">
        <f>A31</f>
        <v xml:space="preserve">C.YẾN: 0901357000. Lưu ý: Vui lòng thanh toán trước ngày 10/05/2018 tại địa chỉ nhà số 43A Nguyễn Văn Cự, P.Tân Tạo A, Q.Bình Tân </v>
      </c>
      <c r="B159" s="203"/>
      <c r="C159" s="203"/>
      <c r="D159" s="203"/>
      <c r="E159" s="203"/>
      <c r="F159" s="203"/>
      <c r="G159" s="203"/>
      <c r="H159" s="203"/>
      <c r="I159" s="203"/>
      <c r="J159" s="203"/>
      <c r="K159" s="203"/>
      <c r="L159" s="204"/>
      <c r="M159" s="27"/>
      <c r="N159" s="205"/>
      <c r="O159" s="205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186" t="s">
        <v>65</v>
      </c>
      <c r="B162" s="187"/>
      <c r="C162" s="187"/>
      <c r="D162" s="188"/>
      <c r="E162" s="189" t="s">
        <v>66</v>
      </c>
      <c r="F162" s="162" t="s">
        <v>67</v>
      </c>
      <c r="G162" s="201"/>
      <c r="H162" s="201"/>
      <c r="I162" s="201"/>
      <c r="J162" s="162" t="s">
        <v>68</v>
      </c>
      <c r="K162" s="162" t="s">
        <v>69</v>
      </c>
      <c r="L162" s="162" t="s">
        <v>70</v>
      </c>
      <c r="M162" s="80"/>
    </row>
    <row r="163" spans="1:14" ht="42" customHeight="1" x14ac:dyDescent="0.3">
      <c r="A163" s="81" t="s">
        <v>13</v>
      </c>
      <c r="B163" s="142" t="s">
        <v>14</v>
      </c>
      <c r="C163" s="142" t="s">
        <v>15</v>
      </c>
      <c r="D163" s="82" t="s">
        <v>16</v>
      </c>
      <c r="E163" s="200"/>
      <c r="F163" s="142" t="s">
        <v>13</v>
      </c>
      <c r="G163" s="142" t="s">
        <v>14</v>
      </c>
      <c r="H163" s="144" t="s">
        <v>17</v>
      </c>
      <c r="I163" s="139" t="s">
        <v>16</v>
      </c>
      <c r="J163" s="163"/>
      <c r="K163" s="163"/>
      <c r="L163" s="163"/>
      <c r="M163" s="84"/>
    </row>
    <row r="164" spans="1:14" x14ac:dyDescent="0.3">
      <c r="A164" s="194">
        <f>B4+B11+B18+B25+B30+B37+B44+B51</f>
        <v>25240</v>
      </c>
      <c r="B164" s="194">
        <f>C4+C11+C18+C25+C30+C37+C44+C51</f>
        <v>26551</v>
      </c>
      <c r="C164" s="168">
        <f>B164-A164</f>
        <v>1311</v>
      </c>
      <c r="D164" s="196">
        <f>E4+E11+E18+E25+E30+E37+E44+E51</f>
        <v>3241000</v>
      </c>
      <c r="E164" s="194">
        <f>J4+J11+J18+J25+J30+J37+J44+J51</f>
        <v>90000</v>
      </c>
      <c r="F164" s="142">
        <f>F4+F11+F18+F25+F30+F37+F44+F51</f>
        <v>4602</v>
      </c>
      <c r="G164" s="142">
        <f>+G4+G11+G18+G25+G30+G37+G44+G51</f>
        <v>4658</v>
      </c>
      <c r="H164" s="144">
        <f>G164-F164</f>
        <v>56</v>
      </c>
      <c r="I164" s="85">
        <f>I4+I11+I18+I25+I30+I37+I44+I51</f>
        <v>730000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195"/>
      <c r="B165" s="195"/>
      <c r="C165" s="170"/>
      <c r="D165" s="197"/>
      <c r="E165" s="195"/>
      <c r="F165" s="158" t="s">
        <v>71</v>
      </c>
      <c r="G165" s="158"/>
      <c r="H165" s="158"/>
      <c r="I165" s="158"/>
      <c r="J165" s="86">
        <f>D164-J164</f>
        <v>1219818</v>
      </c>
      <c r="K165" s="86"/>
      <c r="L165" s="87">
        <f>I164-L164</f>
        <v>169000</v>
      </c>
      <c r="N165" s="8"/>
    </row>
    <row r="166" spans="1:14" ht="21" thickTop="1" thickBot="1" x14ac:dyDescent="0.35">
      <c r="A166" s="88">
        <v>24959</v>
      </c>
      <c r="B166" s="88">
        <v>26250</v>
      </c>
      <c r="C166" s="88">
        <f>B166-A166</f>
        <v>1291</v>
      </c>
      <c r="D166" s="89"/>
      <c r="F166" s="29">
        <v>1778</v>
      </c>
      <c r="G166" s="29">
        <v>1832</v>
      </c>
      <c r="H166" s="52">
        <f>G166-F166</f>
        <v>54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186" t="s">
        <v>65</v>
      </c>
      <c r="B168" s="187"/>
      <c r="C168" s="187"/>
      <c r="D168" s="188"/>
      <c r="E168" s="189" t="s">
        <v>66</v>
      </c>
      <c r="F168" s="162" t="s">
        <v>67</v>
      </c>
      <c r="G168" s="201"/>
      <c r="H168" s="201"/>
      <c r="I168" s="201"/>
      <c r="J168" s="162" t="s">
        <v>68</v>
      </c>
      <c r="K168" s="162" t="s">
        <v>69</v>
      </c>
      <c r="L168" s="162" t="s">
        <v>70</v>
      </c>
      <c r="M168" s="90"/>
      <c r="N168" s="8"/>
    </row>
    <row r="169" spans="1:14" ht="59.25" x14ac:dyDescent="0.3">
      <c r="A169" s="81" t="s">
        <v>13</v>
      </c>
      <c r="B169" s="142" t="s">
        <v>14</v>
      </c>
      <c r="C169" s="142" t="s">
        <v>15</v>
      </c>
      <c r="D169" s="82" t="s">
        <v>16</v>
      </c>
      <c r="E169" s="200"/>
      <c r="F169" s="142" t="s">
        <v>13</v>
      </c>
      <c r="G169" s="142" t="s">
        <v>14</v>
      </c>
      <c r="H169" s="144" t="s">
        <v>17</v>
      </c>
      <c r="I169" s="139" t="s">
        <v>16</v>
      </c>
      <c r="J169" s="163"/>
      <c r="K169" s="163"/>
      <c r="L169" s="163"/>
      <c r="M169" s="90"/>
      <c r="N169" s="8"/>
    </row>
    <row r="170" spans="1:14" x14ac:dyDescent="0.3">
      <c r="A170" s="192">
        <f>+B56+B63+B70+B77+B82+B89+B96+B103+B110</f>
        <v>57330</v>
      </c>
      <c r="B170" s="194">
        <f>+C56+C63+C70+C77+C82+C89+C96+C103+C110</f>
        <v>58407</v>
      </c>
      <c r="C170" s="168">
        <f>B170-A170</f>
        <v>1077</v>
      </c>
      <c r="D170" s="196">
        <f>E56+E63+E70+E77+E82+E89+E96+E103+E110</f>
        <v>3231000</v>
      </c>
      <c r="E170" s="194">
        <f>+J56+J63+J70+J77+J82+J89+J96+J103+J110</f>
        <v>120000</v>
      </c>
      <c r="F170" s="142">
        <f>F56+F63+F70+F77+F82+F89+F96+F103+F110</f>
        <v>4673</v>
      </c>
      <c r="G170" s="142">
        <f>G56+G63+G70+G77+G82+G96+G103+G110+G89</f>
        <v>4731</v>
      </c>
      <c r="H170" s="144">
        <f>G170-F170</f>
        <v>58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193"/>
      <c r="B171" s="195"/>
      <c r="C171" s="170"/>
      <c r="D171" s="197"/>
      <c r="E171" s="195"/>
      <c r="F171" s="158" t="s">
        <v>71</v>
      </c>
      <c r="G171" s="158"/>
      <c r="H171" s="158"/>
      <c r="I171" s="158"/>
      <c r="J171" s="86">
        <f>D170-J170</f>
        <v>1057061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31629</v>
      </c>
      <c r="B172" s="91">
        <v>32789</v>
      </c>
      <c r="C172" s="88">
        <f>B172-A172</f>
        <v>1160</v>
      </c>
      <c r="D172" s="137"/>
      <c r="F172" s="29">
        <v>1564</v>
      </c>
      <c r="G172" s="29">
        <v>1625</v>
      </c>
      <c r="H172" s="52">
        <f>G172-F172</f>
        <v>61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186" t="s">
        <v>65</v>
      </c>
      <c r="B174" s="187"/>
      <c r="C174" s="187"/>
      <c r="D174" s="188"/>
      <c r="E174" s="189" t="s">
        <v>66</v>
      </c>
      <c r="F174" s="162" t="s">
        <v>67</v>
      </c>
      <c r="G174" s="201"/>
      <c r="H174" s="201"/>
      <c r="I174" s="201"/>
      <c r="J174" s="162" t="s">
        <v>68</v>
      </c>
      <c r="K174" s="162" t="s">
        <v>69</v>
      </c>
      <c r="L174" s="162" t="s">
        <v>70</v>
      </c>
      <c r="N174" s="8"/>
    </row>
    <row r="175" spans="1:14" ht="59.25" x14ac:dyDescent="0.3">
      <c r="A175" s="81" t="s">
        <v>13</v>
      </c>
      <c r="B175" s="142" t="s">
        <v>14</v>
      </c>
      <c r="C175" s="142" t="s">
        <v>15</v>
      </c>
      <c r="D175" s="82" t="s">
        <v>16</v>
      </c>
      <c r="E175" s="200"/>
      <c r="F175" s="142" t="s">
        <v>13</v>
      </c>
      <c r="G175" s="142" t="s">
        <v>14</v>
      </c>
      <c r="H175" s="144" t="s">
        <v>17</v>
      </c>
      <c r="I175" s="139" t="s">
        <v>16</v>
      </c>
      <c r="J175" s="163"/>
      <c r="K175" s="163"/>
      <c r="L175" s="163"/>
      <c r="N175" s="8"/>
    </row>
    <row r="176" spans="1:14" x14ac:dyDescent="0.3">
      <c r="A176" s="192">
        <f>+B117+B124+B131+B137+B144+B151+B158</f>
        <v>21216</v>
      </c>
      <c r="B176" s="194">
        <f>+C117+C124+C131+C137+C144+C151+C158</f>
        <v>21936</v>
      </c>
      <c r="C176" s="168">
        <f>B176-A176</f>
        <v>720</v>
      </c>
      <c r="D176" s="196">
        <f>E117+E124+E131+E137+E144+E151+E158</f>
        <v>2160000</v>
      </c>
      <c r="E176" s="194">
        <f>J117+J124+J131+J137+J144+J151+J158</f>
        <v>120000</v>
      </c>
      <c r="F176" s="142">
        <f>F117+F124+F131+F137+F144+F151+F158</f>
        <v>3396</v>
      </c>
      <c r="G176" s="142">
        <f>G117+G124+G131+G137+G144+G151+G158</f>
        <v>3446</v>
      </c>
      <c r="H176" s="144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193"/>
      <c r="B177" s="195"/>
      <c r="C177" s="170"/>
      <c r="D177" s="197"/>
      <c r="E177" s="195"/>
      <c r="F177" s="198" t="s">
        <v>71</v>
      </c>
      <c r="G177" s="199"/>
      <c r="H177" s="199"/>
      <c r="I177" s="95">
        <f>I176-L177</f>
        <v>311000</v>
      </c>
      <c r="J177" s="86">
        <f>D176-J176</f>
        <v>910847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432</v>
      </c>
      <c r="G178" s="29">
        <v>485</v>
      </c>
      <c r="H178" s="97">
        <f>G178-F178</f>
        <v>53</v>
      </c>
      <c r="I178" s="98"/>
      <c r="N178" s="8"/>
    </row>
    <row r="179" spans="1:15" ht="20.25" thickTop="1" thickBot="1" x14ac:dyDescent="0.35">
      <c r="A179" s="184" t="s">
        <v>74</v>
      </c>
      <c r="B179" s="185"/>
      <c r="C179" s="78"/>
      <c r="D179" s="78"/>
      <c r="N179" s="8"/>
    </row>
    <row r="180" spans="1:15" ht="19.5" thickTop="1" x14ac:dyDescent="0.3">
      <c r="A180" s="186" t="s">
        <v>65</v>
      </c>
      <c r="B180" s="187"/>
      <c r="C180" s="187"/>
      <c r="D180" s="188"/>
      <c r="E180" s="189" t="s">
        <v>66</v>
      </c>
      <c r="F180" s="162" t="s">
        <v>67</v>
      </c>
      <c r="G180" s="162"/>
      <c r="H180" s="162"/>
      <c r="I180" s="162"/>
      <c r="J180" s="162" t="s">
        <v>68</v>
      </c>
      <c r="K180" s="162" t="s">
        <v>69</v>
      </c>
      <c r="L180" s="162" t="s">
        <v>75</v>
      </c>
      <c r="M180" s="164" t="s">
        <v>76</v>
      </c>
    </row>
    <row r="181" spans="1:15" ht="59.25" x14ac:dyDescent="0.3">
      <c r="A181" s="81" t="s">
        <v>13</v>
      </c>
      <c r="B181" s="142" t="s">
        <v>14</v>
      </c>
      <c r="C181" s="142" t="s">
        <v>15</v>
      </c>
      <c r="D181" s="82" t="s">
        <v>16</v>
      </c>
      <c r="E181" s="190"/>
      <c r="F181" s="142" t="s">
        <v>13</v>
      </c>
      <c r="G181" s="142" t="s">
        <v>14</v>
      </c>
      <c r="H181" s="144" t="s">
        <v>17</v>
      </c>
      <c r="I181" s="139" t="s">
        <v>16</v>
      </c>
      <c r="J181" s="191"/>
      <c r="K181" s="191"/>
      <c r="L181" s="163"/>
      <c r="M181" s="164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165">
        <f>A164+A170+A176</f>
        <v>103786</v>
      </c>
      <c r="B182" s="168">
        <f>B164+B170+B176</f>
        <v>106894</v>
      </c>
      <c r="C182" s="168">
        <f>B182-A182</f>
        <v>3108</v>
      </c>
      <c r="D182" s="171">
        <f>D164+D170+D176</f>
        <v>8632000</v>
      </c>
      <c r="E182" s="174">
        <f>E164+E170+E176</f>
        <v>330000</v>
      </c>
      <c r="F182" s="100">
        <f>F164+F170+F176</f>
        <v>12671</v>
      </c>
      <c r="G182" s="100">
        <f>G164+G170+G176</f>
        <v>12835</v>
      </c>
      <c r="H182" s="144">
        <f>G182-F182</f>
        <v>164</v>
      </c>
      <c r="I182" s="101">
        <f>I164+I170+I176</f>
        <v>2191000</v>
      </c>
      <c r="J182" s="143">
        <f>J164+J170+J176</f>
        <v>5444274</v>
      </c>
      <c r="K182" s="143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166"/>
      <c r="B183" s="169"/>
      <c r="C183" s="169"/>
      <c r="D183" s="172"/>
      <c r="E183" s="175"/>
      <c r="F183" s="177" t="s">
        <v>71</v>
      </c>
      <c r="G183" s="178"/>
      <c r="H183" s="178"/>
      <c r="I183" s="178"/>
      <c r="J183" s="106">
        <f>D182-J182</f>
        <v>3187726</v>
      </c>
      <c r="K183" s="106">
        <f>E182-K182</f>
        <v>330000</v>
      </c>
      <c r="L183" s="107">
        <f>I182-L182</f>
        <v>971000</v>
      </c>
      <c r="M183" s="104" t="s">
        <v>78</v>
      </c>
      <c r="N183" s="105"/>
    </row>
    <row r="184" spans="1:15" ht="19.5" x14ac:dyDescent="0.35">
      <c r="A184" s="166"/>
      <c r="B184" s="169"/>
      <c r="C184" s="169"/>
      <c r="D184" s="172"/>
      <c r="E184" s="175"/>
      <c r="F184" s="179" t="s">
        <v>79</v>
      </c>
      <c r="G184" s="180"/>
      <c r="H184" s="180"/>
      <c r="I184" s="180"/>
      <c r="J184" s="181">
        <f>A4+A11+A18+A25+A30+A37+A44+A51+A56+A63+A70+A77+A82+A89+A96+A103+A110+A117+A124+A131+A137+A144+A151+A158</f>
        <v>30300000</v>
      </c>
      <c r="K184" s="182"/>
      <c r="L184" s="183"/>
      <c r="M184" s="104"/>
      <c r="N184" s="105"/>
    </row>
    <row r="185" spans="1:15" ht="20.25" thickBot="1" x14ac:dyDescent="0.4">
      <c r="A185" s="167"/>
      <c r="B185" s="170"/>
      <c r="C185" s="170"/>
      <c r="D185" s="173"/>
      <c r="E185" s="176"/>
      <c r="F185" s="157" t="s">
        <v>80</v>
      </c>
      <c r="G185" s="158"/>
      <c r="H185" s="158"/>
      <c r="I185" s="158"/>
      <c r="J185" s="159">
        <f>I182+J183+K183+J184+L183</f>
        <v>36979726</v>
      </c>
      <c r="K185" s="160"/>
      <c r="L185" s="161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75905</v>
      </c>
      <c r="C186" s="88">
        <f>B186-(B176+B170+B164)</f>
        <v>-30989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8979726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8979726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3108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79" workbookViewId="0">
      <selection activeCell="H51" sqref="H51"/>
    </sheetView>
  </sheetViews>
  <sheetFormatPr defaultColWidth="8.85546875" defaultRowHeight="18.75" x14ac:dyDescent="0.3"/>
  <cols>
    <col min="1" max="1" width="13.8554687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06" t="s">
        <v>0</v>
      </c>
      <c r="B1" s="207"/>
      <c r="C1" s="208" t="s">
        <v>109</v>
      </c>
      <c r="D1" s="208"/>
      <c r="E1" s="208"/>
      <c r="F1" s="208"/>
      <c r="G1" s="208"/>
      <c r="H1" s="208"/>
      <c r="I1" s="208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34" t="s">
        <v>110</v>
      </c>
      <c r="B2" s="235" t="s">
        <v>111</v>
      </c>
      <c r="C2" s="163"/>
      <c r="D2" s="163"/>
      <c r="E2" s="163"/>
      <c r="F2" s="235" t="s">
        <v>112</v>
      </c>
      <c r="G2" s="235"/>
      <c r="H2" s="235"/>
      <c r="I2" s="235"/>
      <c r="J2" s="235" t="s">
        <v>118</v>
      </c>
      <c r="K2" s="190" t="s">
        <v>12</v>
      </c>
      <c r="L2" s="22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34"/>
      <c r="B3" s="150" t="s">
        <v>13</v>
      </c>
      <c r="C3" s="150" t="s">
        <v>14</v>
      </c>
      <c r="D3" s="150" t="s">
        <v>15</v>
      </c>
      <c r="E3" s="149" t="s">
        <v>16</v>
      </c>
      <c r="F3" s="150" t="s">
        <v>13</v>
      </c>
      <c r="G3" s="150" t="s">
        <v>14</v>
      </c>
      <c r="H3" s="152" t="s">
        <v>17</v>
      </c>
      <c r="I3" s="149" t="s">
        <v>16</v>
      </c>
      <c r="J3" s="235"/>
      <c r="K3" s="190"/>
      <c r="L3" s="220"/>
      <c r="M3" s="14">
        <v>30000</v>
      </c>
      <c r="N3" s="10">
        <v>3000</v>
      </c>
      <c r="O3" s="15">
        <v>100000</v>
      </c>
      <c r="P3" s="16">
        <f>(M3+N3+O3)-K4</f>
        <v>-1655000</v>
      </c>
    </row>
    <row r="4" spans="1:17" ht="20.100000000000001" customHeight="1" x14ac:dyDescent="0.3">
      <c r="A4" s="17">
        <v>0</v>
      </c>
      <c r="B4" s="18">
        <v>2808</v>
      </c>
      <c r="C4" s="18">
        <v>3612</v>
      </c>
      <c r="D4" s="19">
        <f>C4-B4</f>
        <v>804</v>
      </c>
      <c r="E4" s="20">
        <f>D4*2000</f>
        <v>1608000</v>
      </c>
      <c r="F4" s="18">
        <v>338</v>
      </c>
      <c r="G4" s="18">
        <v>347</v>
      </c>
      <c r="H4" s="21">
        <f>G4-F4</f>
        <v>9</v>
      </c>
      <c r="I4" s="22">
        <f>H4*10000</f>
        <v>90000</v>
      </c>
      <c r="J4" s="22"/>
      <c r="K4" s="23">
        <f>A4+E4+I4+J4+K11</f>
        <v>1788000</v>
      </c>
      <c r="L4" s="22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6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4"/>
      <c r="M5" s="27"/>
      <c r="N5" s="205"/>
      <c r="O5" s="205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06" t="s">
        <v>19</v>
      </c>
      <c r="B8" s="207"/>
      <c r="C8" s="208" t="str">
        <f>C1</f>
        <v>TIỀN NHÀ TRỌ THÁNG 05/2018</v>
      </c>
      <c r="D8" s="208"/>
      <c r="E8" s="208"/>
      <c r="F8" s="208"/>
      <c r="G8" s="208"/>
      <c r="H8" s="208"/>
      <c r="I8" s="208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34" t="str">
        <f>A2</f>
        <v>Tiền phòng Tháng 05</v>
      </c>
      <c r="B9" s="235" t="str">
        <f>B2</f>
        <v>Tiền điện Tháng 04</v>
      </c>
      <c r="C9" s="163"/>
      <c r="D9" s="163"/>
      <c r="E9" s="163"/>
      <c r="F9" s="235" t="str">
        <f>F2</f>
        <v>Tiền nước Tháng 04</v>
      </c>
      <c r="G9" s="235"/>
      <c r="H9" s="235"/>
      <c r="I9" s="235"/>
      <c r="J9" s="235" t="str">
        <f>J2</f>
        <v>Thuê bao truyền hình cáp Tháng 04</v>
      </c>
      <c r="K9" s="191" t="str">
        <f>K2</f>
        <v>Số tiền phải đóng (đồng)</v>
      </c>
      <c r="L9" s="220"/>
      <c r="M9" s="46"/>
      <c r="N9" s="15"/>
      <c r="O9" s="15"/>
      <c r="P9" s="15"/>
    </row>
    <row r="10" spans="1:17" ht="39.950000000000003" customHeight="1" x14ac:dyDescent="0.3">
      <c r="A10" s="234"/>
      <c r="B10" s="150" t="s">
        <v>13</v>
      </c>
      <c r="C10" s="150" t="s">
        <v>14</v>
      </c>
      <c r="D10" s="150" t="s">
        <v>15</v>
      </c>
      <c r="E10" s="149" t="s">
        <v>16</v>
      </c>
      <c r="F10" s="150" t="s">
        <v>13</v>
      </c>
      <c r="G10" s="150" t="s">
        <v>14</v>
      </c>
      <c r="H10" s="152" t="s">
        <v>17</v>
      </c>
      <c r="I10" s="148" t="s">
        <v>16</v>
      </c>
      <c r="J10" s="235"/>
      <c r="K10" s="191"/>
      <c r="L10" s="22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501</v>
      </c>
      <c r="G11" s="18">
        <v>510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220"/>
      <c r="M11" s="24"/>
      <c r="N11" s="25"/>
      <c r="O11" s="26"/>
      <c r="P11" s="26"/>
    </row>
    <row r="12" spans="1:17" s="50" customFormat="1" ht="20.100000000000001" customHeight="1" thickBot="1" x14ac:dyDescent="0.3">
      <c r="A12" s="240">
        <f>A5</f>
        <v>0</v>
      </c>
      <c r="B12" s="241"/>
      <c r="C12" s="241"/>
      <c r="D12" s="241"/>
      <c r="E12" s="241"/>
      <c r="F12" s="241"/>
      <c r="G12" s="241"/>
      <c r="H12" s="241"/>
      <c r="I12" s="241"/>
      <c r="J12" s="241"/>
      <c r="K12" s="241"/>
      <c r="L12" s="242"/>
      <c r="M12" s="49"/>
      <c r="N12" s="229"/>
      <c r="O12" s="22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06" t="s">
        <v>20</v>
      </c>
      <c r="B15" s="207"/>
      <c r="C15" s="208" t="str">
        <f>C1</f>
        <v>TIỀN NHÀ TRỌ THÁNG 05/2018</v>
      </c>
      <c r="D15" s="208"/>
      <c r="E15" s="208"/>
      <c r="F15" s="208"/>
      <c r="G15" s="208"/>
      <c r="H15" s="208"/>
      <c r="I15" s="208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34" t="str">
        <f>A2</f>
        <v>Tiền phòng Tháng 05</v>
      </c>
      <c r="B16" s="235" t="str">
        <f>B2</f>
        <v>Tiền điện Tháng 04</v>
      </c>
      <c r="C16" s="163"/>
      <c r="D16" s="163"/>
      <c r="E16" s="163"/>
      <c r="F16" s="235" t="str">
        <f>F2</f>
        <v>Tiền nước Tháng 04</v>
      </c>
      <c r="G16" s="235"/>
      <c r="H16" s="235"/>
      <c r="I16" s="235"/>
      <c r="J16" s="235" t="str">
        <f>J2</f>
        <v>Thuê bao truyền hình cáp Tháng 04</v>
      </c>
      <c r="K16" s="191" t="str">
        <f>K2</f>
        <v>Số tiền phải đóng (đồng)</v>
      </c>
      <c r="L16" s="220"/>
      <c r="M16" s="46"/>
      <c r="N16" s="15"/>
      <c r="O16" s="15"/>
      <c r="P16" s="15"/>
    </row>
    <row r="17" spans="1:16" ht="59.25" x14ac:dyDescent="0.3">
      <c r="A17" s="234"/>
      <c r="B17" s="150" t="s">
        <v>13</v>
      </c>
      <c r="C17" s="150" t="s">
        <v>14</v>
      </c>
      <c r="D17" s="150" t="s">
        <v>15</v>
      </c>
      <c r="E17" s="149" t="s">
        <v>16</v>
      </c>
      <c r="F17" s="150" t="s">
        <v>13</v>
      </c>
      <c r="G17" s="150" t="s">
        <v>14</v>
      </c>
      <c r="H17" s="152" t="s">
        <v>17</v>
      </c>
      <c r="I17" s="148" t="s">
        <v>16</v>
      </c>
      <c r="J17" s="235"/>
      <c r="K17" s="191"/>
      <c r="L17" s="220"/>
      <c r="M17" s="46"/>
      <c r="N17" s="15"/>
      <c r="O17" s="15"/>
      <c r="P17" s="16"/>
    </row>
    <row r="18" spans="1:16" x14ac:dyDescent="0.3">
      <c r="A18" s="17">
        <v>1200000</v>
      </c>
      <c r="B18" s="18">
        <v>5078</v>
      </c>
      <c r="C18" s="18">
        <v>5140</v>
      </c>
      <c r="D18" s="19">
        <f>C18-B18</f>
        <v>62</v>
      </c>
      <c r="E18" s="48">
        <f>IF(D18&lt;=50,D18*$N$2,(D18-50)*$N$3+50*$N$2)</f>
        <v>186000</v>
      </c>
      <c r="F18" s="18">
        <v>648</v>
      </c>
      <c r="G18" s="18">
        <v>652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1446000</v>
      </c>
      <c r="L18" s="220"/>
      <c r="M18" s="24"/>
      <c r="N18" s="25"/>
      <c r="O18" s="26"/>
      <c r="P18" s="26"/>
    </row>
    <row r="19" spans="1:16" s="50" customFormat="1" ht="20.25" thickBot="1" x14ac:dyDescent="0.35">
      <c r="A19" s="202" t="s">
        <v>121</v>
      </c>
      <c r="B19" s="238"/>
      <c r="C19" s="238"/>
      <c r="D19" s="238"/>
      <c r="E19" s="238"/>
      <c r="F19" s="238"/>
      <c r="G19" s="238"/>
      <c r="H19" s="238"/>
      <c r="I19" s="238"/>
      <c r="J19" s="238"/>
      <c r="K19" s="238"/>
      <c r="L19" s="239"/>
      <c r="M19" s="49"/>
      <c r="N19" s="229"/>
      <c r="O19" s="22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06" t="s">
        <v>22</v>
      </c>
      <c r="B22" s="207"/>
      <c r="C22" s="208" t="str">
        <f>C1</f>
        <v>TIỀN NHÀ TRỌ THÁNG 05/2018</v>
      </c>
      <c r="D22" s="208"/>
      <c r="E22" s="208"/>
      <c r="F22" s="208"/>
      <c r="G22" s="208"/>
      <c r="H22" s="208"/>
      <c r="I22" s="208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34" t="str">
        <f>A2</f>
        <v>Tiền phòng Tháng 05</v>
      </c>
      <c r="B23" s="235" t="str">
        <f>B2</f>
        <v>Tiền điện Tháng 04</v>
      </c>
      <c r="C23" s="163"/>
      <c r="D23" s="163"/>
      <c r="E23" s="163"/>
      <c r="F23" s="235" t="str">
        <f>F2</f>
        <v>Tiền nước Tháng 04</v>
      </c>
      <c r="G23" s="235"/>
      <c r="H23" s="235"/>
      <c r="I23" s="235"/>
      <c r="J23" s="235" t="str">
        <f>J2</f>
        <v>Thuê bao truyền hình cáp Tháng 04</v>
      </c>
      <c r="K23" s="191" t="str">
        <f>K2</f>
        <v>Số tiền phải đóng (đồng)</v>
      </c>
      <c r="L23" s="220"/>
      <c r="M23" s="46"/>
      <c r="N23" s="15"/>
      <c r="O23" s="15"/>
      <c r="P23" s="15"/>
    </row>
    <row r="24" spans="1:16" ht="59.25" x14ac:dyDescent="0.3">
      <c r="A24" s="234"/>
      <c r="B24" s="150" t="s">
        <v>13</v>
      </c>
      <c r="C24" s="150" t="s">
        <v>14</v>
      </c>
      <c r="D24" s="150" t="s">
        <v>15</v>
      </c>
      <c r="E24" s="149" t="s">
        <v>16</v>
      </c>
      <c r="F24" s="150" t="s">
        <v>13</v>
      </c>
      <c r="G24" s="150" t="s">
        <v>14</v>
      </c>
      <c r="H24" s="152" t="s">
        <v>17</v>
      </c>
      <c r="I24" s="148" t="s">
        <v>16</v>
      </c>
      <c r="J24" s="235"/>
      <c r="K24" s="191"/>
      <c r="L24" s="22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4652</v>
      </c>
      <c r="C25" s="18">
        <v>4752</v>
      </c>
      <c r="D25" s="19">
        <f>C25-B25</f>
        <v>100</v>
      </c>
      <c r="E25" s="48">
        <f>IF(D25&lt;=50,D25*$N$2,(D25-50)*$N$3+50*$N$2)</f>
        <v>300000</v>
      </c>
      <c r="F25" s="18">
        <v>722</v>
      </c>
      <c r="G25" s="18">
        <v>731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1665000</v>
      </c>
      <c r="L25" s="220"/>
      <c r="M25" s="24"/>
      <c r="N25" s="25"/>
      <c r="O25" s="26"/>
      <c r="P25" s="26"/>
    </row>
    <row r="26" spans="1:16" s="50" customFormat="1" ht="20.25" thickBot="1" x14ac:dyDescent="0.3">
      <c r="A26" s="202" t="str">
        <f>A19</f>
        <v xml:space="preserve">C.YẾN: 0901357000. Lưu ý: Vui lòng thanh toán trước ngày 10/05/2018 tại địa chỉ nhà số 43A Nguyễn Văn Cự, P.Tân Tạo A, Q.Bình Tân </v>
      </c>
      <c r="B26" s="236"/>
      <c r="C26" s="236"/>
      <c r="D26" s="236"/>
      <c r="E26" s="236"/>
      <c r="F26" s="236"/>
      <c r="G26" s="236"/>
      <c r="H26" s="236"/>
      <c r="I26" s="236"/>
      <c r="J26" s="236"/>
      <c r="K26" s="236"/>
      <c r="L26" s="237"/>
      <c r="M26" s="49"/>
      <c r="N26" s="229"/>
      <c r="O26" s="229"/>
    </row>
    <row r="27" spans="1:16" ht="21" thickTop="1" x14ac:dyDescent="0.3">
      <c r="A27" s="206" t="s">
        <v>24</v>
      </c>
      <c r="B27" s="207"/>
      <c r="C27" s="208" t="str">
        <f>C1</f>
        <v>TIỀN NHÀ TRỌ THÁNG 05/2018</v>
      </c>
      <c r="D27" s="208"/>
      <c r="E27" s="208"/>
      <c r="F27" s="208"/>
      <c r="G27" s="208"/>
      <c r="H27" s="208"/>
      <c r="I27" s="208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34" t="str">
        <f>A2</f>
        <v>Tiền phòng Tháng 05</v>
      </c>
      <c r="B28" s="235" t="str">
        <f>B2</f>
        <v>Tiền điện Tháng 04</v>
      </c>
      <c r="C28" s="163"/>
      <c r="D28" s="163"/>
      <c r="E28" s="163"/>
      <c r="F28" s="235" t="str">
        <f>F2</f>
        <v>Tiền nước Tháng 04</v>
      </c>
      <c r="G28" s="235"/>
      <c r="H28" s="235"/>
      <c r="I28" s="235"/>
      <c r="J28" s="235" t="str">
        <f>J2</f>
        <v>Thuê bao truyền hình cáp Tháng 04</v>
      </c>
      <c r="K28" s="191" t="str">
        <f>K2</f>
        <v>Số tiền phải đóng (đồng)</v>
      </c>
      <c r="L28" s="220"/>
      <c r="M28" s="46"/>
      <c r="N28" s="15"/>
      <c r="O28" s="15"/>
      <c r="P28" s="15"/>
    </row>
    <row r="29" spans="1:16" ht="59.25" x14ac:dyDescent="0.3">
      <c r="A29" s="234"/>
      <c r="B29" s="150" t="s">
        <v>13</v>
      </c>
      <c r="C29" s="150" t="s">
        <v>14</v>
      </c>
      <c r="D29" s="150" t="s">
        <v>15</v>
      </c>
      <c r="E29" s="149" t="s">
        <v>16</v>
      </c>
      <c r="F29" s="150" t="s">
        <v>13</v>
      </c>
      <c r="G29" s="150" t="s">
        <v>14</v>
      </c>
      <c r="H29" s="152" t="s">
        <v>17</v>
      </c>
      <c r="I29" s="148" t="s">
        <v>16</v>
      </c>
      <c r="J29" s="235"/>
      <c r="K29" s="191"/>
      <c r="L29" s="22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967</v>
      </c>
      <c r="C30" s="18">
        <v>1030</v>
      </c>
      <c r="D30" s="19">
        <f>C30-B30</f>
        <v>63</v>
      </c>
      <c r="E30" s="48">
        <f>IF(D30&lt;=50,D30*$N$2,(D30-50)*$N$3+50*$N$2)</f>
        <v>189000</v>
      </c>
      <c r="F30" s="18">
        <v>524</v>
      </c>
      <c r="G30" s="18">
        <v>530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1509000</v>
      </c>
      <c r="L30" s="220"/>
      <c r="M30" s="24"/>
      <c r="N30" s="25"/>
      <c r="O30" s="26"/>
      <c r="P30" s="26"/>
    </row>
    <row r="31" spans="1:16" ht="20.25" thickBot="1" x14ac:dyDescent="0.35">
      <c r="A31" s="231" t="str">
        <f>A19</f>
        <v xml:space="preserve">C.YẾN: 0901357000. Lưu ý: Vui lòng thanh toán trước ngày 10/05/2018 tại địa chỉ nhà số 43A Nguyễn Văn Cự, P.Tân Tạo A, Q.Bình Tân 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3"/>
      <c r="M31" s="27"/>
      <c r="N31" s="205"/>
      <c r="O31" s="205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06" t="s">
        <v>27</v>
      </c>
      <c r="B34" s="207"/>
      <c r="C34" s="208" t="str">
        <f>C1</f>
        <v>TIỀN NHÀ TRỌ THÁNG 05/2018</v>
      </c>
      <c r="D34" s="208"/>
      <c r="E34" s="208"/>
      <c r="F34" s="208"/>
      <c r="G34" s="208"/>
      <c r="H34" s="208"/>
      <c r="I34" s="208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34" t="str">
        <f>A2</f>
        <v>Tiền phòng Tháng 05</v>
      </c>
      <c r="B35" s="235" t="str">
        <f>B2</f>
        <v>Tiền điện Tháng 04</v>
      </c>
      <c r="C35" s="163"/>
      <c r="D35" s="163"/>
      <c r="E35" s="163"/>
      <c r="F35" s="235" t="str">
        <f>F2</f>
        <v>Tiền nước Tháng 04</v>
      </c>
      <c r="G35" s="235"/>
      <c r="H35" s="235"/>
      <c r="I35" s="235"/>
      <c r="J35" s="235" t="str">
        <f>J2</f>
        <v>Thuê bao truyền hình cáp Tháng 04</v>
      </c>
      <c r="K35" s="191" t="str">
        <f>K2</f>
        <v>Số tiền phải đóng (đồng)</v>
      </c>
      <c r="L35" s="220"/>
      <c r="M35" s="46"/>
      <c r="N35" s="15"/>
      <c r="O35" s="15"/>
      <c r="P35" s="15"/>
    </row>
    <row r="36" spans="1:17" ht="39.950000000000003" customHeight="1" x14ac:dyDescent="0.3">
      <c r="A36" s="234"/>
      <c r="B36" s="150" t="s">
        <v>13</v>
      </c>
      <c r="C36" s="150" t="s">
        <v>14</v>
      </c>
      <c r="D36" s="150" t="s">
        <v>15</v>
      </c>
      <c r="E36" s="149" t="s">
        <v>16</v>
      </c>
      <c r="F36" s="150" t="s">
        <v>13</v>
      </c>
      <c r="G36" s="150" t="s">
        <v>14</v>
      </c>
      <c r="H36" s="152" t="s">
        <v>17</v>
      </c>
      <c r="I36" s="148" t="s">
        <v>16</v>
      </c>
      <c r="J36" s="235"/>
      <c r="K36" s="191"/>
      <c r="L36" s="22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846</v>
      </c>
      <c r="C37" s="18">
        <v>1170</v>
      </c>
      <c r="D37" s="19">
        <f>C37-B37</f>
        <v>324</v>
      </c>
      <c r="E37" s="48">
        <f>IF(D37&lt;=50,D37*$N$2,(D37-50)*$N$3+50*$N$2)</f>
        <v>972000</v>
      </c>
      <c r="F37" s="18">
        <v>536</v>
      </c>
      <c r="G37" s="18">
        <v>545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2307000</v>
      </c>
      <c r="L37" s="220"/>
      <c r="M37" s="24"/>
      <c r="N37" s="25"/>
      <c r="O37" s="26"/>
      <c r="P37" s="26"/>
    </row>
    <row r="38" spans="1:17" ht="20.100000000000001" customHeight="1" thickBot="1" x14ac:dyDescent="0.35">
      <c r="A38" s="231" t="str">
        <f>A31</f>
        <v xml:space="preserve">C.YẾN: 0901357000. Lưu ý: Vui lòng thanh toán trước ngày 10/05/2018 tại địa chỉ nhà số 43A Nguyễn Văn Cự, P.Tân Tạo A, Q.Bình Tân 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3"/>
      <c r="M38" s="27"/>
      <c r="N38" s="205"/>
      <c r="O38" s="205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06" t="s">
        <v>28</v>
      </c>
      <c r="B41" s="207"/>
      <c r="C41" s="208" t="str">
        <f>C1</f>
        <v>TIỀN NHÀ TRỌ THÁNG 05/2018</v>
      </c>
      <c r="D41" s="208"/>
      <c r="E41" s="208"/>
      <c r="F41" s="208"/>
      <c r="G41" s="208"/>
      <c r="H41" s="208"/>
      <c r="I41" s="208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34" t="str">
        <f>A2</f>
        <v>Tiền phòng Tháng 05</v>
      </c>
      <c r="B42" s="235" t="str">
        <f>B2</f>
        <v>Tiền điện Tháng 04</v>
      </c>
      <c r="C42" s="163"/>
      <c r="D42" s="163"/>
      <c r="E42" s="163"/>
      <c r="F42" s="235" t="str">
        <f>F2</f>
        <v>Tiền nước Tháng 04</v>
      </c>
      <c r="G42" s="235"/>
      <c r="H42" s="235"/>
      <c r="I42" s="235"/>
      <c r="J42" s="235" t="str">
        <f>J2</f>
        <v>Thuê bao truyền hình cáp Tháng 04</v>
      </c>
      <c r="K42" s="191" t="str">
        <f>K2</f>
        <v>Số tiền phải đóng (đồng)</v>
      </c>
      <c r="L42" s="220"/>
      <c r="M42" s="46"/>
      <c r="N42" s="15"/>
      <c r="O42" s="15"/>
      <c r="P42" s="15"/>
    </row>
    <row r="43" spans="1:17" ht="39.950000000000003" customHeight="1" x14ac:dyDescent="0.3">
      <c r="A43" s="234"/>
      <c r="B43" s="150" t="s">
        <v>13</v>
      </c>
      <c r="C43" s="150" t="s">
        <v>14</v>
      </c>
      <c r="D43" s="150" t="s">
        <v>15</v>
      </c>
      <c r="E43" s="149" t="s">
        <v>16</v>
      </c>
      <c r="F43" s="150" t="s">
        <v>13</v>
      </c>
      <c r="G43" s="150" t="s">
        <v>14</v>
      </c>
      <c r="H43" s="152" t="s">
        <v>17</v>
      </c>
      <c r="I43" s="148" t="s">
        <v>16</v>
      </c>
      <c r="J43" s="235"/>
      <c r="K43" s="191"/>
      <c r="L43" s="22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3441</v>
      </c>
      <c r="C44" s="18">
        <v>3450</v>
      </c>
      <c r="D44" s="19">
        <f>C44-B44</f>
        <v>9</v>
      </c>
      <c r="E44" s="48">
        <f>IF(D44&lt;=50,D44*$N$2,(D44-50)*$N$3+50*$N$2)</f>
        <v>27000</v>
      </c>
      <c r="F44" s="18">
        <v>634</v>
      </c>
      <c r="G44" s="18">
        <v>636</v>
      </c>
      <c r="H44" s="21">
        <f>G44-F44</f>
        <v>2</v>
      </c>
      <c r="I44" s="22">
        <f>H44*$O$2</f>
        <v>30000</v>
      </c>
      <c r="J44" s="22">
        <v>30000</v>
      </c>
      <c r="K44" s="23">
        <f>(A44+E44+I44+J44)</f>
        <v>1287000</v>
      </c>
      <c r="L44" s="220"/>
      <c r="M44" s="24"/>
      <c r="N44" s="25"/>
      <c r="O44" s="26"/>
      <c r="P44" s="26"/>
    </row>
    <row r="45" spans="1:17" ht="20.100000000000001" customHeight="1" thickBot="1" x14ac:dyDescent="0.35">
      <c r="A45" s="231" t="str">
        <f>A31</f>
        <v xml:space="preserve">C.YẾN: 0901357000. Lưu ý: Vui lòng thanh toán trước ngày 10/05/2018 tại địa chỉ nhà số 43A Nguyễn Văn Cự, P.Tân Tạo A, Q.Bình Tân </v>
      </c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3"/>
      <c r="M45" s="27"/>
      <c r="N45" s="205"/>
      <c r="O45" s="205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06" t="s">
        <v>30</v>
      </c>
      <c r="B48" s="207"/>
      <c r="C48" s="208" t="str">
        <f>C1</f>
        <v>TIỀN NHÀ TRỌ THÁNG 05/2018</v>
      </c>
      <c r="D48" s="208"/>
      <c r="E48" s="208"/>
      <c r="F48" s="208"/>
      <c r="G48" s="208"/>
      <c r="H48" s="208"/>
      <c r="I48" s="208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34" t="str">
        <f>A2</f>
        <v>Tiền phòng Tháng 05</v>
      </c>
      <c r="B49" s="235" t="str">
        <f>B2</f>
        <v>Tiền điện Tháng 04</v>
      </c>
      <c r="C49" s="163"/>
      <c r="D49" s="163"/>
      <c r="E49" s="163"/>
      <c r="F49" s="235" t="str">
        <f>F2</f>
        <v>Tiền nước Tháng 04</v>
      </c>
      <c r="G49" s="235"/>
      <c r="H49" s="235"/>
      <c r="I49" s="235"/>
      <c r="J49" s="235" t="str">
        <f>J2</f>
        <v>Thuê bao truyền hình cáp Tháng 04</v>
      </c>
      <c r="K49" s="191" t="str">
        <f>K2</f>
        <v>Số tiền phải đóng (đồng)</v>
      </c>
      <c r="L49" s="220"/>
      <c r="M49" s="46"/>
      <c r="N49" s="15"/>
      <c r="O49" s="15"/>
      <c r="P49" s="15"/>
    </row>
    <row r="50" spans="1:16" ht="59.25" x14ac:dyDescent="0.3">
      <c r="A50" s="234"/>
      <c r="B50" s="150" t="s">
        <v>13</v>
      </c>
      <c r="C50" s="150" t="s">
        <v>14</v>
      </c>
      <c r="D50" s="150" t="s">
        <v>15</v>
      </c>
      <c r="E50" s="149" t="s">
        <v>16</v>
      </c>
      <c r="F50" s="150" t="s">
        <v>13</v>
      </c>
      <c r="G50" s="150" t="s">
        <v>14</v>
      </c>
      <c r="H50" s="152" t="s">
        <v>17</v>
      </c>
      <c r="I50" s="148" t="s">
        <v>16</v>
      </c>
      <c r="J50" s="235"/>
      <c r="K50" s="191"/>
      <c r="L50" s="22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4755</v>
      </c>
      <c r="C51" s="18">
        <v>4875</v>
      </c>
      <c r="D51" s="19">
        <f>C51-B51</f>
        <v>120</v>
      </c>
      <c r="E51" s="48">
        <f>IF(D51&lt;=50,D51*$N$2,(D51-50)*$N$3+50*$N$2)</f>
        <v>360000</v>
      </c>
      <c r="F51" s="18">
        <v>636</v>
      </c>
      <c r="G51" s="18">
        <v>645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1695000</v>
      </c>
      <c r="L51" s="220"/>
      <c r="M51" s="24"/>
      <c r="N51" s="25"/>
      <c r="O51" s="26"/>
      <c r="P51" s="26"/>
    </row>
    <row r="52" spans="1:16" ht="20.25" thickBot="1" x14ac:dyDescent="0.35">
      <c r="A52" s="231" t="str">
        <f>A31</f>
        <v xml:space="preserve">C.YẾN: 0901357000. Lưu ý: Vui lòng thanh toán trước ngày 10/05/2018 tại địa chỉ nhà số 43A Nguyễn Văn Cự, P.Tân Tạo A, Q.Bình Tân </v>
      </c>
      <c r="B52" s="232"/>
      <c r="C52" s="232"/>
      <c r="D52" s="232"/>
      <c r="E52" s="232"/>
      <c r="F52" s="232"/>
      <c r="G52" s="232"/>
      <c r="H52" s="232"/>
      <c r="I52" s="232"/>
      <c r="J52" s="232"/>
      <c r="K52" s="232"/>
      <c r="L52" s="233"/>
      <c r="M52" s="27"/>
      <c r="N52" s="205"/>
      <c r="O52" s="205"/>
    </row>
    <row r="53" spans="1:16" ht="21" thickTop="1" x14ac:dyDescent="0.3">
      <c r="A53" s="206" t="s">
        <v>31</v>
      </c>
      <c r="B53" s="207"/>
      <c r="C53" s="208" t="str">
        <f>C1</f>
        <v>TIỀN NHÀ TRỌ THÁNG 05/2018</v>
      </c>
      <c r="D53" s="208"/>
      <c r="E53" s="208"/>
      <c r="F53" s="208"/>
      <c r="G53" s="208"/>
      <c r="H53" s="208"/>
      <c r="I53" s="208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34" t="str">
        <f>A2</f>
        <v>Tiền phòng Tháng 05</v>
      </c>
      <c r="B54" s="235" t="str">
        <f>B2</f>
        <v>Tiền điện Tháng 04</v>
      </c>
      <c r="C54" s="163"/>
      <c r="D54" s="163"/>
      <c r="E54" s="163"/>
      <c r="F54" s="235" t="str">
        <f>I3</f>
        <v>Thành tiền</v>
      </c>
      <c r="G54" s="235"/>
      <c r="H54" s="235"/>
      <c r="I54" s="235"/>
      <c r="J54" s="235" t="str">
        <f>J2</f>
        <v>Thuê bao truyền hình cáp Tháng 04</v>
      </c>
      <c r="K54" s="191" t="str">
        <f>K2</f>
        <v>Số tiền phải đóng (đồng)</v>
      </c>
      <c r="L54" s="220"/>
      <c r="M54" s="46"/>
      <c r="N54" s="15"/>
      <c r="O54" s="15"/>
      <c r="P54" s="15"/>
    </row>
    <row r="55" spans="1:16" ht="59.25" x14ac:dyDescent="0.3">
      <c r="A55" s="234"/>
      <c r="B55" s="150" t="s">
        <v>13</v>
      </c>
      <c r="C55" s="150" t="s">
        <v>14</v>
      </c>
      <c r="D55" s="150" t="s">
        <v>15</v>
      </c>
      <c r="E55" s="149" t="s">
        <v>16</v>
      </c>
      <c r="F55" s="150" t="s">
        <v>13</v>
      </c>
      <c r="G55" s="150" t="s">
        <v>14</v>
      </c>
      <c r="H55" s="152" t="s">
        <v>17</v>
      </c>
      <c r="I55" s="148" t="s">
        <v>16</v>
      </c>
      <c r="J55" s="235"/>
      <c r="K55" s="191"/>
      <c r="L55" s="220"/>
      <c r="M55" s="46"/>
      <c r="N55" s="15"/>
      <c r="O55" s="15"/>
      <c r="P55" s="16"/>
    </row>
    <row r="56" spans="1:16" x14ac:dyDescent="0.3">
      <c r="A56" s="17">
        <v>3000000</v>
      </c>
      <c r="B56" s="18">
        <v>4101</v>
      </c>
      <c r="C56" s="18">
        <v>4243</v>
      </c>
      <c r="D56" s="19">
        <f>C56-B56</f>
        <v>142</v>
      </c>
      <c r="E56" s="48">
        <f>IF(D56&lt;=50,D56*$N$2,(D56-50)*$N$3+50*$N$2)</f>
        <v>426000</v>
      </c>
      <c r="F56" s="18">
        <v>450</v>
      </c>
      <c r="G56" s="18">
        <v>453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3471000</v>
      </c>
      <c r="L56" s="220"/>
      <c r="M56" s="24"/>
      <c r="N56" s="25"/>
      <c r="O56" s="26"/>
      <c r="P56" s="26"/>
    </row>
    <row r="57" spans="1:16" ht="20.25" thickBot="1" x14ac:dyDescent="0.35">
      <c r="A57" s="231" t="str">
        <f>A31</f>
        <v xml:space="preserve">C.YẾN: 0901357000. Lưu ý: Vui lòng thanh toán trước ngày 10/05/2018 tại địa chỉ nhà số 43A Nguyễn Văn Cự, P.Tân Tạo A, Q.Bình Tân </v>
      </c>
      <c r="B57" s="232"/>
      <c r="C57" s="232"/>
      <c r="D57" s="232"/>
      <c r="E57" s="232"/>
      <c r="F57" s="232"/>
      <c r="G57" s="232"/>
      <c r="H57" s="232"/>
      <c r="I57" s="232"/>
      <c r="J57" s="232"/>
      <c r="K57" s="232"/>
      <c r="L57" s="233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06" t="s">
        <v>32</v>
      </c>
      <c r="B60" s="207"/>
      <c r="C60" s="208" t="str">
        <f>C1</f>
        <v>TIỀN NHÀ TRỌ THÁNG 05/2018</v>
      </c>
      <c r="D60" s="208"/>
      <c r="E60" s="208"/>
      <c r="F60" s="208"/>
      <c r="G60" s="208"/>
      <c r="H60" s="208"/>
      <c r="I60" s="208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09" t="str">
        <f>A2</f>
        <v>Tiền phòng Tháng 05</v>
      </c>
      <c r="B61" s="211" t="str">
        <f>B2</f>
        <v>Tiền điện Tháng 04</v>
      </c>
      <c r="C61" s="212"/>
      <c r="D61" s="212"/>
      <c r="E61" s="213"/>
      <c r="F61" s="211" t="str">
        <f>F2</f>
        <v>Tiền nước Tháng 04</v>
      </c>
      <c r="G61" s="214"/>
      <c r="H61" s="214"/>
      <c r="I61" s="215"/>
      <c r="J61" s="216" t="str">
        <f>J2</f>
        <v>Thuê bao truyền hình cáp Tháng 04</v>
      </c>
      <c r="K61" s="218" t="str">
        <f>K2</f>
        <v>Số tiền phải đóng (đồng)</v>
      </c>
      <c r="L61" s="220"/>
      <c r="M61" s="46"/>
      <c r="N61" s="15"/>
      <c r="O61" s="15"/>
      <c r="P61" s="15"/>
    </row>
    <row r="62" spans="1:16" ht="59.25" x14ac:dyDescent="0.3">
      <c r="A62" s="210"/>
      <c r="B62" s="60" t="s">
        <v>13</v>
      </c>
      <c r="C62" s="60" t="s">
        <v>14</v>
      </c>
      <c r="D62" s="150" t="s">
        <v>15</v>
      </c>
      <c r="E62" s="149" t="s">
        <v>16</v>
      </c>
      <c r="F62" s="60" t="s">
        <v>13</v>
      </c>
      <c r="G62" s="60" t="s">
        <v>14</v>
      </c>
      <c r="H62" s="152" t="s">
        <v>17</v>
      </c>
      <c r="I62" s="148" t="s">
        <v>16</v>
      </c>
      <c r="J62" s="217"/>
      <c r="K62" s="219"/>
      <c r="L62" s="220"/>
      <c r="M62" s="46"/>
      <c r="N62" s="15"/>
      <c r="O62" s="15"/>
      <c r="P62" s="16"/>
    </row>
    <row r="63" spans="1:16" x14ac:dyDescent="0.3">
      <c r="A63" s="17">
        <v>1200000</v>
      </c>
      <c r="B63" s="61">
        <v>5775</v>
      </c>
      <c r="C63" s="61">
        <v>5885</v>
      </c>
      <c r="D63" s="19">
        <f>C63-B63</f>
        <v>110</v>
      </c>
      <c r="E63" s="48">
        <f>IF(D63&lt;=50,D63*$N$2,(D63-50)*$N$3+50*$N$2)</f>
        <v>330000</v>
      </c>
      <c r="F63" s="18">
        <v>612</v>
      </c>
      <c r="G63" s="18">
        <v>618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1650000</v>
      </c>
      <c r="L63" s="220"/>
      <c r="M63" s="24"/>
      <c r="N63" s="25"/>
      <c r="O63" s="26"/>
      <c r="P63" s="26"/>
    </row>
    <row r="64" spans="1:16" ht="20.25" thickBot="1" x14ac:dyDescent="0.35">
      <c r="A64" s="202" t="str">
        <f>A31</f>
        <v xml:space="preserve">C.YẾN: 0901357000. Lưu ý: Vui lòng thanh toán trước ngày 10/05/2018 tại địa chỉ nhà số 43A Nguyễn Văn Cự, P.Tân Tạo A, Q.Bình Tân </v>
      </c>
      <c r="B64" s="203"/>
      <c r="C64" s="203"/>
      <c r="D64" s="203"/>
      <c r="E64" s="203"/>
      <c r="F64" s="203"/>
      <c r="G64" s="203"/>
      <c r="H64" s="203"/>
      <c r="I64" s="203"/>
      <c r="J64" s="203"/>
      <c r="K64" s="203"/>
      <c r="L64" s="20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06" t="s">
        <v>35</v>
      </c>
      <c r="B67" s="207"/>
      <c r="C67" s="208" t="str">
        <f>C1</f>
        <v>TIỀN NHÀ TRỌ THÁNG 05/2018</v>
      </c>
      <c r="D67" s="208"/>
      <c r="E67" s="208"/>
      <c r="F67" s="208"/>
      <c r="G67" s="208"/>
      <c r="H67" s="208"/>
      <c r="I67" s="208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09" t="str">
        <f>A2</f>
        <v>Tiền phòng Tháng 05</v>
      </c>
      <c r="B68" s="211" t="str">
        <f>B2</f>
        <v>Tiền điện Tháng 04</v>
      </c>
      <c r="C68" s="212"/>
      <c r="D68" s="212"/>
      <c r="E68" s="213"/>
      <c r="F68" s="211" t="str">
        <f>F2</f>
        <v>Tiền nước Tháng 04</v>
      </c>
      <c r="G68" s="214"/>
      <c r="H68" s="214"/>
      <c r="I68" s="215"/>
      <c r="J68" s="216" t="str">
        <f>J2</f>
        <v>Thuê bao truyền hình cáp Tháng 04</v>
      </c>
      <c r="K68" s="218" t="str">
        <f>K2</f>
        <v>Số tiền phải đóng (đồng)</v>
      </c>
      <c r="L68" s="230"/>
      <c r="M68" s="46"/>
      <c r="N68" s="15"/>
      <c r="O68" s="15"/>
      <c r="P68" s="15"/>
    </row>
    <row r="69" spans="1:16" ht="59.25" x14ac:dyDescent="0.3">
      <c r="A69" s="210"/>
      <c r="B69" s="60" t="s">
        <v>13</v>
      </c>
      <c r="C69" s="60" t="s">
        <v>14</v>
      </c>
      <c r="D69" s="150" t="s">
        <v>15</v>
      </c>
      <c r="E69" s="149" t="s">
        <v>16</v>
      </c>
      <c r="F69" s="60" t="s">
        <v>13</v>
      </c>
      <c r="G69" s="60" t="s">
        <v>14</v>
      </c>
      <c r="H69" s="152" t="s">
        <v>17</v>
      </c>
      <c r="I69" s="148" t="s">
        <v>16</v>
      </c>
      <c r="J69" s="217"/>
      <c r="K69" s="219"/>
      <c r="L69" s="22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9090</v>
      </c>
      <c r="C70" s="61">
        <v>9345</v>
      </c>
      <c r="D70" s="19">
        <f>C70-B70</f>
        <v>255</v>
      </c>
      <c r="E70" s="48">
        <f>IF(D70&lt;=50,D70*$N$2,(D70-50)*$N$3+50*$N$2)</f>
        <v>765000</v>
      </c>
      <c r="F70" s="18">
        <v>548</v>
      </c>
      <c r="G70" s="18">
        <v>555</v>
      </c>
      <c r="H70" s="21">
        <f>G70-F70</f>
        <v>7</v>
      </c>
      <c r="I70" s="22">
        <f>H70*$O$2</f>
        <v>105000</v>
      </c>
      <c r="J70" s="22"/>
      <c r="K70" s="23">
        <f>A70+E70+I70+J70</f>
        <v>2070000</v>
      </c>
      <c r="L70" s="220"/>
      <c r="M70" s="24"/>
      <c r="N70" s="25"/>
      <c r="O70" s="26"/>
      <c r="P70" s="26"/>
    </row>
    <row r="71" spans="1:16" ht="20.25" thickBot="1" x14ac:dyDescent="0.35">
      <c r="A71" s="202" t="str">
        <f>A31</f>
        <v xml:space="preserve">C.YẾN: 0901357000. Lưu ý: Vui lòng thanh toán trước ngày 10/05/2018 tại địa chỉ nhà số 43A Nguyễn Văn Cự, P.Tân Tạo A, Q.Bình Tân </v>
      </c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0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06" t="s">
        <v>38</v>
      </c>
      <c r="B74" s="207"/>
      <c r="C74" s="208" t="str">
        <f>C1</f>
        <v>TIỀN NHÀ TRỌ THÁNG 05/2018</v>
      </c>
      <c r="D74" s="208"/>
      <c r="E74" s="208"/>
      <c r="F74" s="208"/>
      <c r="G74" s="208"/>
      <c r="H74" s="208"/>
      <c r="I74" s="208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09" t="str">
        <f>A2</f>
        <v>Tiền phòng Tháng 05</v>
      </c>
      <c r="B75" s="211" t="str">
        <f>B2</f>
        <v>Tiền điện Tháng 04</v>
      </c>
      <c r="C75" s="212"/>
      <c r="D75" s="212"/>
      <c r="E75" s="213"/>
      <c r="F75" s="211" t="str">
        <f>F2</f>
        <v>Tiền nước Tháng 04</v>
      </c>
      <c r="G75" s="214"/>
      <c r="H75" s="214"/>
      <c r="I75" s="215"/>
      <c r="J75" s="216" t="str">
        <f>J2</f>
        <v>Thuê bao truyền hình cáp Tháng 04</v>
      </c>
      <c r="K75" s="218" t="str">
        <f>K2</f>
        <v>Số tiền phải đóng (đồng)</v>
      </c>
      <c r="L75" s="220"/>
      <c r="M75" s="46"/>
      <c r="N75" s="15"/>
      <c r="O75" s="15"/>
      <c r="P75" s="15"/>
    </row>
    <row r="76" spans="1:16" ht="59.25" x14ac:dyDescent="0.3">
      <c r="A76" s="210"/>
      <c r="B76" s="60" t="s">
        <v>13</v>
      </c>
      <c r="C76" s="60" t="s">
        <v>14</v>
      </c>
      <c r="D76" s="150" t="s">
        <v>15</v>
      </c>
      <c r="E76" s="149" t="s">
        <v>16</v>
      </c>
      <c r="F76" s="60" t="s">
        <v>13</v>
      </c>
      <c r="G76" s="60" t="s">
        <v>14</v>
      </c>
      <c r="H76" s="152" t="s">
        <v>17</v>
      </c>
      <c r="I76" s="148" t="s">
        <v>16</v>
      </c>
      <c r="J76" s="217"/>
      <c r="K76" s="219"/>
      <c r="L76" s="22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18782</v>
      </c>
      <c r="C77" s="61">
        <v>19102</v>
      </c>
      <c r="D77" s="19">
        <f>C77-B77</f>
        <v>320</v>
      </c>
      <c r="E77" s="20">
        <f>IF(D77&lt;=50,D77*$N$2,(D77-50)*$N$3+50*$N$2)</f>
        <v>960000</v>
      </c>
      <c r="F77" s="18">
        <v>766</v>
      </c>
      <c r="G77" s="18">
        <v>777</v>
      </c>
      <c r="H77" s="21">
        <f>G77-F77</f>
        <v>11</v>
      </c>
      <c r="I77" s="22">
        <f>H77*$O$2</f>
        <v>165000</v>
      </c>
      <c r="J77" s="22">
        <v>30000</v>
      </c>
      <c r="K77" s="23">
        <f>A77+E77+I77+J77</f>
        <v>2355000</v>
      </c>
      <c r="L77" s="220"/>
      <c r="M77" s="24"/>
      <c r="N77" s="25"/>
      <c r="O77" s="26"/>
      <c r="P77" s="26"/>
    </row>
    <row r="78" spans="1:16" ht="20.25" thickBot="1" x14ac:dyDescent="0.35">
      <c r="A78" s="202" t="str">
        <f>A31</f>
        <v xml:space="preserve">C.YẾN: 0901357000. Lưu ý: Vui lòng thanh toán trước ngày 10/05/2018 tại địa chỉ nhà số 43A Nguyễn Văn Cự, P.Tân Tạo A, Q.Bình Tân </v>
      </c>
      <c r="B78" s="203"/>
      <c r="C78" s="203"/>
      <c r="D78" s="203"/>
      <c r="E78" s="203"/>
      <c r="F78" s="203"/>
      <c r="G78" s="203"/>
      <c r="H78" s="203"/>
      <c r="I78" s="203"/>
      <c r="J78" s="203"/>
      <c r="K78" s="203"/>
      <c r="L78" s="204"/>
      <c r="M78" s="126"/>
      <c r="O78" s="99"/>
    </row>
    <row r="79" spans="1:16" ht="21" thickTop="1" x14ac:dyDescent="0.3">
      <c r="A79" s="206" t="s">
        <v>41</v>
      </c>
      <c r="B79" s="207"/>
      <c r="C79" s="208" t="str">
        <f>C1</f>
        <v>TIỀN NHÀ TRỌ THÁNG 05/2018</v>
      </c>
      <c r="D79" s="208"/>
      <c r="E79" s="208"/>
      <c r="F79" s="208"/>
      <c r="G79" s="208"/>
      <c r="H79" s="208"/>
      <c r="I79" s="208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09" t="str">
        <f>A2</f>
        <v>Tiền phòng Tháng 05</v>
      </c>
      <c r="B80" s="211" t="str">
        <f>B2</f>
        <v>Tiền điện Tháng 04</v>
      </c>
      <c r="C80" s="212"/>
      <c r="D80" s="212"/>
      <c r="E80" s="213"/>
      <c r="F80" s="211" t="str">
        <f>F2</f>
        <v>Tiền nước Tháng 04</v>
      </c>
      <c r="G80" s="214"/>
      <c r="H80" s="214"/>
      <c r="I80" s="215"/>
      <c r="J80" s="216" t="str">
        <f>J2</f>
        <v>Thuê bao truyền hình cáp Tháng 04</v>
      </c>
      <c r="K80" s="218" t="str">
        <f>K2</f>
        <v>Số tiền phải đóng (đồng)</v>
      </c>
      <c r="L80" s="230"/>
      <c r="M80" s="46"/>
      <c r="N80" s="15"/>
      <c r="O80" s="15"/>
      <c r="P80" s="15"/>
    </row>
    <row r="81" spans="1:16" ht="59.25" x14ac:dyDescent="0.3">
      <c r="A81" s="210"/>
      <c r="B81" s="60" t="s">
        <v>13</v>
      </c>
      <c r="C81" s="60" t="s">
        <v>14</v>
      </c>
      <c r="D81" s="150" t="s">
        <v>15</v>
      </c>
      <c r="E81" s="149" t="s">
        <v>16</v>
      </c>
      <c r="F81" s="60" t="s">
        <v>13</v>
      </c>
      <c r="G81" s="60" t="s">
        <v>14</v>
      </c>
      <c r="H81" s="152" t="s">
        <v>17</v>
      </c>
      <c r="I81" s="148" t="s">
        <v>16</v>
      </c>
      <c r="J81" s="217"/>
      <c r="K81" s="219"/>
      <c r="L81" s="22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4535</v>
      </c>
      <c r="C82" s="18">
        <v>4638</v>
      </c>
      <c r="D82" s="19">
        <f>C82-B82</f>
        <v>103</v>
      </c>
      <c r="E82" s="48">
        <f>IF(D82&lt;=50,D82*$N$2,(D82-50)*$N$3+50*$N$2)</f>
        <v>309000</v>
      </c>
      <c r="F82" s="18">
        <v>582</v>
      </c>
      <c r="G82" s="18">
        <v>591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1674000</v>
      </c>
      <c r="L82" s="220"/>
      <c r="M82" s="24"/>
      <c r="N82" s="25"/>
      <c r="O82" s="26"/>
      <c r="P82" s="26"/>
    </row>
    <row r="83" spans="1:16" s="50" customFormat="1" ht="16.5" thickBot="1" x14ac:dyDescent="0.3">
      <c r="A83" s="226" t="str">
        <f>A31</f>
        <v xml:space="preserve">C.YẾN: 0901357000. Lưu ý: Vui lòng thanh toán trước ngày 10/05/2018 tại địa chỉ nhà số 43A Nguyễn Văn Cự, P.Tân Tạo A, Q.Bình Tân </v>
      </c>
      <c r="B83" s="227"/>
      <c r="C83" s="227"/>
      <c r="D83" s="227"/>
      <c r="E83" s="227"/>
      <c r="F83" s="227"/>
      <c r="G83" s="227"/>
      <c r="H83" s="227"/>
      <c r="I83" s="227"/>
      <c r="J83" s="227"/>
      <c r="K83" s="227"/>
      <c r="L83" s="228"/>
      <c r="M83" s="49"/>
      <c r="N83" s="229"/>
      <c r="O83" s="22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06" t="s">
        <v>44</v>
      </c>
      <c r="B86" s="207"/>
      <c r="C86" s="208" t="str">
        <f>C1</f>
        <v>TIỀN NHÀ TRỌ THÁNG 05/2018</v>
      </c>
      <c r="D86" s="208"/>
      <c r="E86" s="208"/>
      <c r="F86" s="208"/>
      <c r="G86" s="208"/>
      <c r="H86" s="208"/>
      <c r="I86" s="208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09" t="str">
        <f>A2</f>
        <v>Tiền phòng Tháng 05</v>
      </c>
      <c r="B87" s="211" t="str">
        <f>B2</f>
        <v>Tiền điện Tháng 04</v>
      </c>
      <c r="C87" s="212"/>
      <c r="D87" s="212"/>
      <c r="E87" s="213"/>
      <c r="F87" s="211" t="str">
        <f>F2</f>
        <v>Tiền nước Tháng 04</v>
      </c>
      <c r="G87" s="214"/>
      <c r="H87" s="214"/>
      <c r="I87" s="215"/>
      <c r="J87" s="216" t="str">
        <f>J2</f>
        <v>Thuê bao truyền hình cáp Tháng 04</v>
      </c>
      <c r="K87" s="218" t="str">
        <f>K2</f>
        <v>Số tiền phải đóng (đồng)</v>
      </c>
      <c r="L87" s="220"/>
      <c r="M87" s="46"/>
      <c r="N87" s="15"/>
      <c r="O87" s="15"/>
      <c r="P87" s="15"/>
    </row>
    <row r="88" spans="1:16" ht="59.25" x14ac:dyDescent="0.3">
      <c r="A88" s="210"/>
      <c r="B88" s="60" t="s">
        <v>13</v>
      </c>
      <c r="C88" s="60" t="s">
        <v>14</v>
      </c>
      <c r="D88" s="150" t="s">
        <v>15</v>
      </c>
      <c r="E88" s="149" t="s">
        <v>16</v>
      </c>
      <c r="F88" s="60" t="s">
        <v>13</v>
      </c>
      <c r="G88" s="60" t="s">
        <v>14</v>
      </c>
      <c r="H88" s="152" t="s">
        <v>17</v>
      </c>
      <c r="I88" s="148" t="s">
        <v>16</v>
      </c>
      <c r="J88" s="217"/>
      <c r="K88" s="219"/>
      <c r="L88" s="22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3195</v>
      </c>
      <c r="C89" s="18">
        <v>3225</v>
      </c>
      <c r="D89" s="19">
        <f>C89-B89</f>
        <v>30</v>
      </c>
      <c r="E89" s="48">
        <f>IF(D89&lt;=50,D89*$N$2,(D89-50)*$N$3+50*$N$2)</f>
        <v>90000</v>
      </c>
      <c r="F89" s="18">
        <v>754</v>
      </c>
      <c r="G89" s="18">
        <v>760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1380000</v>
      </c>
      <c r="L89" s="220"/>
      <c r="M89" s="24"/>
      <c r="N89" s="25"/>
      <c r="O89" s="26"/>
      <c r="P89" s="26"/>
    </row>
    <row r="90" spans="1:16" ht="20.25" thickBot="1" x14ac:dyDescent="0.35">
      <c r="A90" s="202" t="str">
        <f>A83</f>
        <v xml:space="preserve">C.YẾN: 0901357000. Lưu ý: Vui lòng thanh toán trước ngày 10/05/2018 tại địa chỉ nhà số 43A Nguyễn Văn Cự, P.Tân Tạo A, Q.Bình Tân </v>
      </c>
      <c r="B90" s="203"/>
      <c r="C90" s="203"/>
      <c r="D90" s="203"/>
      <c r="E90" s="203"/>
      <c r="F90" s="203"/>
      <c r="G90" s="203"/>
      <c r="H90" s="203"/>
      <c r="I90" s="203"/>
      <c r="J90" s="203"/>
      <c r="K90" s="203"/>
      <c r="L90" s="204"/>
      <c r="M90" s="27"/>
      <c r="N90" s="205"/>
      <c r="O90" s="205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06" t="s">
        <v>45</v>
      </c>
      <c r="B93" s="207"/>
      <c r="C93" s="208" t="str">
        <f>C1</f>
        <v>TIỀN NHÀ TRỌ THÁNG 05/2018</v>
      </c>
      <c r="D93" s="208"/>
      <c r="E93" s="208"/>
      <c r="F93" s="208"/>
      <c r="G93" s="208"/>
      <c r="H93" s="208"/>
      <c r="I93" s="208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24" t="s">
        <v>3</v>
      </c>
      <c r="B94" s="211" t="str">
        <f>B2</f>
        <v>Tiền điện Tháng 04</v>
      </c>
      <c r="C94" s="212"/>
      <c r="D94" s="212"/>
      <c r="E94" s="213"/>
      <c r="F94" s="211" t="str">
        <f>F2</f>
        <v>Tiền nước Tháng 04</v>
      </c>
      <c r="G94" s="214"/>
      <c r="H94" s="214"/>
      <c r="I94" s="215"/>
      <c r="J94" s="216" t="str">
        <f>J9</f>
        <v>Thuê bao truyền hình cáp Tháng 04</v>
      </c>
      <c r="K94" s="218" t="str">
        <f>K87</f>
        <v>Số tiền phải đóng (đồng)</v>
      </c>
      <c r="L94" s="220"/>
      <c r="M94" s="46"/>
      <c r="N94" s="15"/>
      <c r="O94" s="15"/>
      <c r="P94" s="15"/>
    </row>
    <row r="95" spans="1:16" ht="59.25" x14ac:dyDescent="0.3">
      <c r="A95" s="225"/>
      <c r="B95" s="60" t="s">
        <v>13</v>
      </c>
      <c r="C95" s="60" t="s">
        <v>14</v>
      </c>
      <c r="D95" s="150" t="s">
        <v>15</v>
      </c>
      <c r="E95" s="149" t="s">
        <v>16</v>
      </c>
      <c r="F95" s="60" t="s">
        <v>13</v>
      </c>
      <c r="G95" s="60" t="s">
        <v>14</v>
      </c>
      <c r="H95" s="152" t="s">
        <v>17</v>
      </c>
      <c r="I95" s="148" t="s">
        <v>16</v>
      </c>
      <c r="J95" s="217"/>
      <c r="K95" s="219"/>
      <c r="L95" s="22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3873</v>
      </c>
      <c r="C96" s="18">
        <v>3960</v>
      </c>
      <c r="D96" s="19">
        <f>C96-B96</f>
        <v>87</v>
      </c>
      <c r="E96" s="48">
        <f>IF(D96&lt;=50,D96*$N$2,(D96-50)*$N$3+50*$N$2)</f>
        <v>261000</v>
      </c>
      <c r="F96" s="18">
        <v>213</v>
      </c>
      <c r="G96" s="18">
        <v>220</v>
      </c>
      <c r="H96" s="21">
        <f>G96-F96</f>
        <v>7</v>
      </c>
      <c r="I96" s="22">
        <f>H96*$O$2</f>
        <v>105000</v>
      </c>
      <c r="J96" s="22">
        <v>0</v>
      </c>
      <c r="K96" s="23">
        <f>A96+E96+I96+J96</f>
        <v>1566000</v>
      </c>
      <c r="L96" s="220"/>
      <c r="M96" s="24"/>
      <c r="N96" s="25"/>
      <c r="O96" s="26"/>
      <c r="P96" s="26"/>
    </row>
    <row r="97" spans="1:16" ht="20.25" thickBot="1" x14ac:dyDescent="0.35">
      <c r="A97" s="202" t="str">
        <f>A31</f>
        <v xml:space="preserve">C.YẾN: 0901357000. Lưu ý: Vui lòng thanh toán trước ngày 10/05/2018 tại địa chỉ nhà số 43A Nguyễn Văn Cự, P.Tân Tạo A, Q.Bình Tân </v>
      </c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4"/>
      <c r="M97" s="27"/>
      <c r="N97" s="205"/>
      <c r="O97" s="205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06" t="s">
        <v>47</v>
      </c>
      <c r="B100" s="207"/>
      <c r="C100" s="208" t="str">
        <f>C1</f>
        <v>TIỀN NHÀ TRỌ THÁNG 05/2018</v>
      </c>
      <c r="D100" s="208"/>
      <c r="E100" s="208"/>
      <c r="F100" s="208"/>
      <c r="G100" s="208"/>
      <c r="H100" s="208"/>
      <c r="I100" s="208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09" t="str">
        <f>A2</f>
        <v>Tiền phòng Tháng 05</v>
      </c>
      <c r="B101" s="211" t="str">
        <f>B2</f>
        <v>Tiền điện Tháng 04</v>
      </c>
      <c r="C101" s="212"/>
      <c r="D101" s="212"/>
      <c r="E101" s="213"/>
      <c r="F101" s="211" t="str">
        <f>F2</f>
        <v>Tiền nước Tháng 04</v>
      </c>
      <c r="G101" s="214"/>
      <c r="H101" s="214"/>
      <c r="I101" s="215"/>
      <c r="J101" s="216" t="str">
        <f>J2</f>
        <v>Thuê bao truyền hình cáp Tháng 04</v>
      </c>
      <c r="K101" s="218" t="str">
        <f>K2</f>
        <v>Số tiền phải đóng (đồng)</v>
      </c>
      <c r="L101" s="220"/>
      <c r="M101" s="46"/>
      <c r="N101" s="15"/>
      <c r="O101" s="15"/>
      <c r="P101" s="15"/>
    </row>
    <row r="102" spans="1:16" ht="59.25" x14ac:dyDescent="0.3">
      <c r="A102" s="210"/>
      <c r="B102" s="60" t="s">
        <v>13</v>
      </c>
      <c r="C102" s="60" t="s">
        <v>14</v>
      </c>
      <c r="D102" s="150" t="s">
        <v>15</v>
      </c>
      <c r="E102" s="149" t="s">
        <v>16</v>
      </c>
      <c r="F102" s="60" t="s">
        <v>13</v>
      </c>
      <c r="G102" s="60" t="s">
        <v>14</v>
      </c>
      <c r="H102" s="152" t="s">
        <v>17</v>
      </c>
      <c r="I102" s="148" t="s">
        <v>16</v>
      </c>
      <c r="J102" s="217"/>
      <c r="K102" s="219"/>
      <c r="L102" s="22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4192</v>
      </c>
      <c r="C103" s="18">
        <v>4222</v>
      </c>
      <c r="D103" s="19">
        <f>C103-B103</f>
        <v>30</v>
      </c>
      <c r="E103" s="48">
        <f>IF(D103&lt;=50,D103*$N$2,(D103-50)*$N$3+50*$N$2)</f>
        <v>90000</v>
      </c>
      <c r="F103" s="18">
        <v>511</v>
      </c>
      <c r="G103" s="18">
        <v>515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1380000</v>
      </c>
      <c r="L103" s="220"/>
      <c r="M103" s="24"/>
      <c r="N103" s="25"/>
      <c r="O103" s="26"/>
      <c r="P103" s="26"/>
    </row>
    <row r="104" spans="1:16" ht="20.25" thickBot="1" x14ac:dyDescent="0.35">
      <c r="A104" s="202" t="str">
        <f>A97</f>
        <v xml:space="preserve">C.YẾN: 0901357000. Lưu ý: Vui lòng thanh toán trước ngày 10/05/2018 tại địa chỉ nhà số 43A Nguyễn Văn Cự, P.Tân Tạo A, Q.Bình Tân </v>
      </c>
      <c r="B104" s="203"/>
      <c r="C104" s="203"/>
      <c r="D104" s="203"/>
      <c r="E104" s="203"/>
      <c r="F104" s="203"/>
      <c r="G104" s="203"/>
      <c r="H104" s="203"/>
      <c r="I104" s="203"/>
      <c r="J104" s="203"/>
      <c r="K104" s="203"/>
      <c r="L104" s="204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20.25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06" t="s">
        <v>49</v>
      </c>
      <c r="B107" s="207"/>
      <c r="C107" s="208" t="str">
        <f>C1</f>
        <v>TIỀN NHÀ TRỌ THÁNG 05/2018</v>
      </c>
      <c r="D107" s="208"/>
      <c r="E107" s="208"/>
      <c r="F107" s="208"/>
      <c r="G107" s="208"/>
      <c r="H107" s="208"/>
      <c r="I107" s="208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09" t="str">
        <f>A2</f>
        <v>Tiền phòng Tháng 05</v>
      </c>
      <c r="B108" s="211" t="str">
        <f>B2</f>
        <v>Tiền điện Tháng 04</v>
      </c>
      <c r="C108" s="212"/>
      <c r="D108" s="212"/>
      <c r="E108" s="213"/>
      <c r="F108" s="211" t="str">
        <f>F2</f>
        <v>Tiền nước Tháng 04</v>
      </c>
      <c r="G108" s="214"/>
      <c r="H108" s="214"/>
      <c r="I108" s="215"/>
      <c r="J108" s="216" t="str">
        <f>J2</f>
        <v>Thuê bao truyền hình cáp Tháng 04</v>
      </c>
      <c r="K108" s="218" t="str">
        <f>K2</f>
        <v>Số tiền phải đóng (đồng)</v>
      </c>
      <c r="L108" s="220"/>
      <c r="M108" s="14"/>
      <c r="N108" s="15"/>
      <c r="O108" s="15"/>
      <c r="P108" s="15"/>
    </row>
    <row r="109" spans="1:16" ht="59.25" x14ac:dyDescent="0.3">
      <c r="A109" s="210"/>
      <c r="B109" s="60" t="s">
        <v>13</v>
      </c>
      <c r="C109" s="60" t="s">
        <v>14</v>
      </c>
      <c r="D109" s="150" t="s">
        <v>15</v>
      </c>
      <c r="E109" s="149" t="s">
        <v>16</v>
      </c>
      <c r="F109" s="60" t="s">
        <v>13</v>
      </c>
      <c r="G109" s="60" t="s">
        <v>14</v>
      </c>
      <c r="H109" s="152" t="s">
        <v>17</v>
      </c>
      <c r="I109" s="148" t="s">
        <v>16</v>
      </c>
      <c r="J109" s="217"/>
      <c r="K109" s="219"/>
      <c r="L109" s="220"/>
      <c r="M109" s="14"/>
      <c r="N109" s="15"/>
      <c r="O109" s="15"/>
      <c r="P109" s="16"/>
    </row>
    <row r="110" spans="1:16" x14ac:dyDescent="0.3">
      <c r="A110" s="17">
        <v>1500000</v>
      </c>
      <c r="B110" s="18">
        <v>2611</v>
      </c>
      <c r="C110" s="18">
        <v>2710</v>
      </c>
      <c r="D110" s="19">
        <f>C110-B110</f>
        <v>99</v>
      </c>
      <c r="E110" s="48">
        <f>IF(D110&lt;=50,D110*$N$2,(D110-50)*$N$3+50*$N$2)</f>
        <v>297000</v>
      </c>
      <c r="F110" s="18">
        <v>178</v>
      </c>
      <c r="G110" s="18">
        <v>184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1887000</v>
      </c>
      <c r="L110" s="220"/>
      <c r="M110" s="24"/>
      <c r="N110" s="25"/>
      <c r="O110" s="26"/>
      <c r="P110" s="26"/>
    </row>
    <row r="111" spans="1:16" ht="20.25" thickBot="1" x14ac:dyDescent="0.35">
      <c r="A111" s="202" t="str">
        <f>A31</f>
        <v xml:space="preserve">C.YẾN: 0901357000. Lưu ý: Vui lòng thanh toán trước ngày 10/05/2018 tại địa chỉ nhà số 43A Nguyễn Văn Cự, P.Tân Tạo A, Q.Bình Tân </v>
      </c>
      <c r="B111" s="203"/>
      <c r="C111" s="203"/>
      <c r="D111" s="203"/>
      <c r="E111" s="203"/>
      <c r="F111" s="203"/>
      <c r="G111" s="203"/>
      <c r="H111" s="203"/>
      <c r="I111" s="203"/>
      <c r="J111" s="203"/>
      <c r="K111" s="203"/>
      <c r="L111" s="204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06" t="s">
        <v>50</v>
      </c>
      <c r="B114" s="207"/>
      <c r="C114" s="208" t="str">
        <f>C1</f>
        <v>TIỀN NHÀ TRỌ THÁNG 05/2018</v>
      </c>
      <c r="D114" s="208"/>
      <c r="E114" s="208"/>
      <c r="F114" s="208"/>
      <c r="G114" s="208"/>
      <c r="H114" s="208"/>
      <c r="I114" s="208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09" t="str">
        <f>A2</f>
        <v>Tiền phòng Tháng 05</v>
      </c>
      <c r="B115" s="211" t="str">
        <f>B2</f>
        <v>Tiền điện Tháng 04</v>
      </c>
      <c r="C115" s="212"/>
      <c r="D115" s="212"/>
      <c r="E115" s="213"/>
      <c r="F115" s="211" t="str">
        <f>F2</f>
        <v>Tiền nước Tháng 04</v>
      </c>
      <c r="G115" s="214"/>
      <c r="H115" s="214"/>
      <c r="I115" s="215"/>
      <c r="J115" s="216" t="str">
        <f>J2</f>
        <v>Thuê bao truyền hình cáp Tháng 04</v>
      </c>
      <c r="K115" s="218" t="str">
        <f>K2</f>
        <v>Số tiền phải đóng (đồng)</v>
      </c>
      <c r="L115" s="220"/>
      <c r="M115" s="46"/>
      <c r="N115" s="15"/>
      <c r="O115" s="15"/>
      <c r="P115" s="15"/>
    </row>
    <row r="116" spans="1:16" ht="59.25" x14ac:dyDescent="0.3">
      <c r="A116" s="210"/>
      <c r="B116" s="60" t="s">
        <v>13</v>
      </c>
      <c r="C116" s="60" t="s">
        <v>14</v>
      </c>
      <c r="D116" s="150" t="s">
        <v>15</v>
      </c>
      <c r="E116" s="149" t="s">
        <v>16</v>
      </c>
      <c r="F116" s="60" t="s">
        <v>13</v>
      </c>
      <c r="G116" s="60" t="s">
        <v>14</v>
      </c>
      <c r="H116" s="152" t="s">
        <v>17</v>
      </c>
      <c r="I116" s="148" t="s">
        <v>16</v>
      </c>
      <c r="J116" s="217"/>
      <c r="K116" s="219"/>
      <c r="L116" s="220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2197</v>
      </c>
      <c r="C117" s="18">
        <v>2521</v>
      </c>
      <c r="D117" s="19">
        <f>C117-B117</f>
        <v>324</v>
      </c>
      <c r="E117" s="20">
        <f>IF(D117&lt;=50,D117*$N$2,(D117-50)*$N$3+50*$N$2)</f>
        <v>972000</v>
      </c>
      <c r="F117" s="18">
        <v>930</v>
      </c>
      <c r="G117" s="18">
        <v>943</v>
      </c>
      <c r="H117" s="21">
        <f>G117-F117</f>
        <v>13</v>
      </c>
      <c r="I117" s="22">
        <f>H117*$O$4</f>
        <v>234000</v>
      </c>
      <c r="J117" s="22">
        <v>0</v>
      </c>
      <c r="K117" s="23">
        <f>(A117+E117+I117+J117)</f>
        <v>4206000</v>
      </c>
      <c r="L117" s="220"/>
      <c r="M117" s="24"/>
      <c r="N117" s="25"/>
      <c r="O117" s="26"/>
      <c r="P117" s="26"/>
    </row>
    <row r="118" spans="1:16" ht="20.25" thickBot="1" x14ac:dyDescent="0.35">
      <c r="A118" s="202" t="str">
        <f>A31</f>
        <v xml:space="preserve">C.YẾN: 0901357000. Lưu ý: Vui lòng thanh toán trước ngày 10/05/2018 tại địa chỉ nhà số 43A Nguyễn Văn Cự, P.Tân Tạo A, Q.Bình Tân </v>
      </c>
      <c r="B118" s="203"/>
      <c r="C118" s="203"/>
      <c r="D118" s="203"/>
      <c r="E118" s="203"/>
      <c r="F118" s="203"/>
      <c r="G118" s="203"/>
      <c r="H118" s="203"/>
      <c r="I118" s="203"/>
      <c r="J118" s="203"/>
      <c r="K118" s="203"/>
      <c r="L118" s="204"/>
      <c r="M118" s="127">
        <v>926</v>
      </c>
      <c r="N118" s="205">
        <v>955</v>
      </c>
      <c r="O118" s="205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06" t="s">
        <v>52</v>
      </c>
      <c r="B121" s="207"/>
      <c r="C121" s="208" t="str">
        <f>C1</f>
        <v>TIỀN NHÀ TRỌ THÁNG 05/2018</v>
      </c>
      <c r="D121" s="208"/>
      <c r="E121" s="208"/>
      <c r="F121" s="208"/>
      <c r="G121" s="208"/>
      <c r="H121" s="208"/>
      <c r="I121" s="208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09" t="str">
        <f>A2</f>
        <v>Tiền phòng Tháng 05</v>
      </c>
      <c r="B122" s="211" t="str">
        <f>B2</f>
        <v>Tiền điện Tháng 04</v>
      </c>
      <c r="C122" s="212"/>
      <c r="D122" s="212"/>
      <c r="E122" s="213"/>
      <c r="F122" s="211" t="str">
        <f>F2</f>
        <v>Tiền nước Tháng 04</v>
      </c>
      <c r="G122" s="214"/>
      <c r="H122" s="214"/>
      <c r="I122" s="215"/>
      <c r="J122" s="216" t="str">
        <f>J2</f>
        <v>Thuê bao truyền hình cáp Tháng 04</v>
      </c>
      <c r="K122" s="218" t="str">
        <f>K2</f>
        <v>Số tiền phải đóng (đồng)</v>
      </c>
      <c r="L122" s="220"/>
      <c r="M122" s="14"/>
      <c r="N122" s="15"/>
      <c r="O122" s="15"/>
      <c r="P122" s="15"/>
    </row>
    <row r="123" spans="1:16" ht="59.25" x14ac:dyDescent="0.3">
      <c r="A123" s="210"/>
      <c r="B123" s="60" t="s">
        <v>13</v>
      </c>
      <c r="C123" s="60" t="s">
        <v>14</v>
      </c>
      <c r="D123" s="150" t="s">
        <v>15</v>
      </c>
      <c r="E123" s="149" t="s">
        <v>16</v>
      </c>
      <c r="F123" s="60" t="s">
        <v>13</v>
      </c>
      <c r="G123" s="60" t="s">
        <v>14</v>
      </c>
      <c r="H123" s="152" t="s">
        <v>17</v>
      </c>
      <c r="I123" s="148" t="s">
        <v>16</v>
      </c>
      <c r="J123" s="217"/>
      <c r="K123" s="219"/>
      <c r="L123" s="220"/>
      <c r="M123" s="14"/>
      <c r="N123" s="15"/>
      <c r="O123" s="15"/>
      <c r="P123" s="16"/>
    </row>
    <row r="124" spans="1:16" x14ac:dyDescent="0.3">
      <c r="A124" s="17">
        <v>1200000</v>
      </c>
      <c r="B124" s="18">
        <v>1795</v>
      </c>
      <c r="C124" s="18">
        <v>1875</v>
      </c>
      <c r="D124" s="19">
        <f>C124-B124</f>
        <v>80</v>
      </c>
      <c r="E124" s="48">
        <f>IF(D124&lt;=50,D124*$N$2,(D124-50)*$N$3+50*$N$2)</f>
        <v>240000</v>
      </c>
      <c r="F124" s="18">
        <v>388</v>
      </c>
      <c r="G124" s="18">
        <v>393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1560000</v>
      </c>
      <c r="L124" s="220"/>
      <c r="M124" s="24"/>
      <c r="N124" s="25"/>
      <c r="O124" s="26"/>
      <c r="P124" s="26"/>
    </row>
    <row r="125" spans="1:16" ht="20.25" thickBot="1" x14ac:dyDescent="0.35">
      <c r="A125" s="221" t="str">
        <f>A31</f>
        <v xml:space="preserve">C.YẾN: 0901357000. Lưu ý: Vui lòng thanh toán trước ngày 10/05/2018 tại địa chỉ nhà số 43A Nguyễn Văn Cự, P.Tân Tạo A, Q.Bình Tân </v>
      </c>
      <c r="B125" s="222"/>
      <c r="C125" s="222"/>
      <c r="D125" s="222"/>
      <c r="E125" s="222"/>
      <c r="F125" s="222"/>
      <c r="G125" s="222"/>
      <c r="H125" s="222"/>
      <c r="I125" s="222"/>
      <c r="J125" s="222"/>
      <c r="K125" s="222"/>
      <c r="L125" s="223"/>
      <c r="M125" s="27"/>
      <c r="N125" s="205"/>
      <c r="O125" s="205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06" t="s">
        <v>55</v>
      </c>
      <c r="B128" s="207"/>
      <c r="C128" s="208" t="str">
        <f>C1</f>
        <v>TIỀN NHÀ TRỌ THÁNG 05/2018</v>
      </c>
      <c r="D128" s="208"/>
      <c r="E128" s="208"/>
      <c r="F128" s="208"/>
      <c r="G128" s="208"/>
      <c r="H128" s="208"/>
      <c r="I128" s="208"/>
      <c r="J128" s="44" t="s">
        <v>141</v>
      </c>
      <c r="K128" s="45" t="s">
        <v>120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09" t="str">
        <f>A2</f>
        <v>Tiền phòng Tháng 05</v>
      </c>
      <c r="B129" s="211" t="str">
        <f>B2</f>
        <v>Tiền điện Tháng 04</v>
      </c>
      <c r="C129" s="212"/>
      <c r="D129" s="212"/>
      <c r="E129" s="213"/>
      <c r="F129" s="211" t="str">
        <f>F2</f>
        <v>Tiền nước Tháng 04</v>
      </c>
      <c r="G129" s="214"/>
      <c r="H129" s="214"/>
      <c r="I129" s="215"/>
      <c r="J129" s="216" t="str">
        <f>J2</f>
        <v>Thuê bao truyền hình cáp Tháng 04</v>
      </c>
      <c r="K129" s="218" t="str">
        <f>K2</f>
        <v>Số tiền phải đóng (đồng)</v>
      </c>
      <c r="L129" s="220"/>
      <c r="M129" s="46"/>
      <c r="N129" s="15"/>
      <c r="O129" s="15"/>
      <c r="P129" s="15"/>
    </row>
    <row r="130" spans="1:17" ht="59.25" x14ac:dyDescent="0.3">
      <c r="A130" s="210"/>
      <c r="B130" s="60" t="s">
        <v>13</v>
      </c>
      <c r="C130" s="60" t="s">
        <v>14</v>
      </c>
      <c r="D130" s="150" t="s">
        <v>15</v>
      </c>
      <c r="E130" s="149" t="s">
        <v>16</v>
      </c>
      <c r="F130" s="60" t="s">
        <v>13</v>
      </c>
      <c r="G130" s="60" t="s">
        <v>14</v>
      </c>
      <c r="H130" s="152" t="s">
        <v>17</v>
      </c>
      <c r="I130" s="148" t="s">
        <v>16</v>
      </c>
      <c r="J130" s="217"/>
      <c r="K130" s="219"/>
      <c r="L130" s="220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2470</v>
      </c>
      <c r="C131" s="18">
        <v>2524</v>
      </c>
      <c r="D131" s="19">
        <f>C131-B131</f>
        <v>54</v>
      </c>
      <c r="E131" s="48">
        <f>IF(D131&lt;=50,D131*$N$2,(D131-50)*$N$3+50*$N$2)</f>
        <v>162000</v>
      </c>
      <c r="F131" s="18">
        <v>524</v>
      </c>
      <c r="G131" s="18">
        <v>532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1536000</v>
      </c>
      <c r="L131" s="220"/>
      <c r="M131" s="24"/>
      <c r="N131" s="25"/>
      <c r="O131" s="26"/>
      <c r="P131" s="26"/>
    </row>
    <row r="132" spans="1:17" ht="20.100000000000001" customHeight="1" thickBot="1" x14ac:dyDescent="0.35">
      <c r="A132" s="202" t="str">
        <f>A31</f>
        <v xml:space="preserve">C.YẾN: 0901357000. Lưu ý: Vui lòng thanh toán trước ngày 10/05/2018 tại địa chỉ nhà số 43A Nguyễn Văn Cự, P.Tân Tạo A, Q.Bình Tân </v>
      </c>
      <c r="B132" s="203"/>
      <c r="C132" s="203"/>
      <c r="D132" s="203"/>
      <c r="E132" s="203"/>
      <c r="F132" s="203"/>
      <c r="G132" s="203"/>
      <c r="H132" s="203"/>
      <c r="I132" s="203"/>
      <c r="J132" s="203"/>
      <c r="K132" s="203"/>
      <c r="L132" s="204"/>
      <c r="M132" s="127"/>
      <c r="N132" s="205"/>
      <c r="O132" s="205"/>
    </row>
    <row r="133" spans="1:17" ht="20.100000000000001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6"/>
      <c r="O133" s="146"/>
    </row>
    <row r="134" spans="1:17" ht="30" customHeight="1" thickTop="1" x14ac:dyDescent="0.3">
      <c r="A134" s="206" t="s">
        <v>56</v>
      </c>
      <c r="B134" s="207"/>
      <c r="C134" s="208" t="str">
        <f>C1</f>
        <v>TIỀN NHÀ TRỌ THÁNG 05/2018</v>
      </c>
      <c r="D134" s="208"/>
      <c r="E134" s="208"/>
      <c r="F134" s="208"/>
      <c r="G134" s="208"/>
      <c r="H134" s="208"/>
      <c r="I134" s="208"/>
      <c r="J134" s="44" t="s">
        <v>123</v>
      </c>
      <c r="K134" s="45" t="s">
        <v>58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09" t="str">
        <f>A2</f>
        <v>Tiền phòng Tháng 05</v>
      </c>
      <c r="B135" s="211" t="str">
        <f>B2</f>
        <v>Tiền điện Tháng 04</v>
      </c>
      <c r="C135" s="212"/>
      <c r="D135" s="212"/>
      <c r="E135" s="213"/>
      <c r="F135" s="211" t="str">
        <f>F129</f>
        <v>Tiền nước Tháng 04</v>
      </c>
      <c r="G135" s="214"/>
      <c r="H135" s="214"/>
      <c r="I135" s="215"/>
      <c r="J135" s="216" t="str">
        <f>J2</f>
        <v>Thuê bao truyền hình cáp Tháng 04</v>
      </c>
      <c r="K135" s="218" t="str">
        <f>K2</f>
        <v>Số tiền phải đóng (đồng)</v>
      </c>
      <c r="L135" s="220"/>
      <c r="M135" s="14"/>
      <c r="N135" s="15"/>
      <c r="O135" s="15"/>
      <c r="P135" s="15"/>
    </row>
    <row r="136" spans="1:17" ht="39.950000000000003" customHeight="1" x14ac:dyDescent="0.3">
      <c r="A136" s="210"/>
      <c r="B136" s="60" t="s">
        <v>13</v>
      </c>
      <c r="C136" s="60" t="s">
        <v>14</v>
      </c>
      <c r="D136" s="150" t="s">
        <v>15</v>
      </c>
      <c r="E136" s="149" t="s">
        <v>16</v>
      </c>
      <c r="F136" s="60" t="s">
        <v>13</v>
      </c>
      <c r="G136" s="60" t="s">
        <v>14</v>
      </c>
      <c r="H136" s="152" t="s">
        <v>17</v>
      </c>
      <c r="I136" s="148" t="s">
        <v>16</v>
      </c>
      <c r="J136" s="217"/>
      <c r="K136" s="219"/>
      <c r="L136" s="220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4231</v>
      </c>
      <c r="C137" s="18">
        <v>4339</v>
      </c>
      <c r="D137" s="19">
        <f>C137-B137</f>
        <v>108</v>
      </c>
      <c r="E137" s="48">
        <f>IF(D137&lt;=50,D137*$N$2,(D137-50)*$N$3+50*$N$2)</f>
        <v>324000</v>
      </c>
      <c r="F137" s="18">
        <v>388</v>
      </c>
      <c r="G137" s="18">
        <v>394</v>
      </c>
      <c r="H137" s="21">
        <f>G137-F137</f>
        <v>6</v>
      </c>
      <c r="I137" s="22">
        <f>H137*$O$4</f>
        <v>108000</v>
      </c>
      <c r="J137" s="22">
        <v>0</v>
      </c>
      <c r="K137" s="23">
        <f>(A137+E137+I137+J137)</f>
        <v>1632000</v>
      </c>
      <c r="L137" s="220"/>
      <c r="M137" s="24"/>
      <c r="N137" s="25"/>
      <c r="O137" s="26"/>
      <c r="P137" s="26"/>
    </row>
    <row r="138" spans="1:17" ht="20.100000000000001" customHeight="1" thickBot="1" x14ac:dyDescent="0.35">
      <c r="A138" s="221" t="str">
        <f>A31</f>
        <v xml:space="preserve">C.YẾN: 0901357000. Lưu ý: Vui lòng thanh toán trước ngày 10/05/2018 tại địa chỉ nhà số 43A Nguyễn Văn Cự, P.Tân Tạo A, Q.Bình Tân </v>
      </c>
      <c r="B138" s="222"/>
      <c r="C138" s="222"/>
      <c r="D138" s="222"/>
      <c r="E138" s="222"/>
      <c r="F138" s="222"/>
      <c r="G138" s="222"/>
      <c r="H138" s="222"/>
      <c r="I138" s="222"/>
      <c r="J138" s="222"/>
      <c r="K138" s="222"/>
      <c r="L138" s="223"/>
      <c r="M138" s="130"/>
      <c r="N138" s="205"/>
      <c r="O138" s="205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06" t="s">
        <v>59</v>
      </c>
      <c r="B141" s="207"/>
      <c r="C141" s="208" t="str">
        <f>C1</f>
        <v>TIỀN NHÀ TRỌ THÁNG 05/2018</v>
      </c>
      <c r="D141" s="208"/>
      <c r="E141" s="208"/>
      <c r="F141" s="208"/>
      <c r="G141" s="208"/>
      <c r="H141" s="208"/>
      <c r="I141" s="208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09" t="str">
        <f>A2</f>
        <v>Tiền phòng Tháng 05</v>
      </c>
      <c r="B142" s="211" t="str">
        <f>B2</f>
        <v>Tiền điện Tháng 04</v>
      </c>
      <c r="C142" s="212"/>
      <c r="D142" s="212"/>
      <c r="E142" s="213"/>
      <c r="F142" s="211" t="str">
        <f>F2</f>
        <v>Tiền nước Tháng 04</v>
      </c>
      <c r="G142" s="214"/>
      <c r="H142" s="214"/>
      <c r="I142" s="215"/>
      <c r="J142" s="216" t="str">
        <f>J2</f>
        <v>Thuê bao truyền hình cáp Tháng 04</v>
      </c>
      <c r="K142" s="218" t="str">
        <f>K2</f>
        <v>Số tiền phải đóng (đồng)</v>
      </c>
      <c r="L142" s="220"/>
      <c r="M142" s="14"/>
      <c r="N142" s="15"/>
      <c r="O142" s="15"/>
      <c r="P142" s="15"/>
    </row>
    <row r="143" spans="1:17" ht="39.950000000000003" customHeight="1" x14ac:dyDescent="0.3">
      <c r="A143" s="210"/>
      <c r="B143" s="60" t="s">
        <v>13</v>
      </c>
      <c r="C143" s="60" t="s">
        <v>14</v>
      </c>
      <c r="D143" s="150" t="s">
        <v>15</v>
      </c>
      <c r="E143" s="149" t="s">
        <v>16</v>
      </c>
      <c r="F143" s="60" t="s">
        <v>13</v>
      </c>
      <c r="G143" s="60" t="s">
        <v>14</v>
      </c>
      <c r="H143" s="152" t="s">
        <v>17</v>
      </c>
      <c r="I143" s="148" t="s">
        <v>16</v>
      </c>
      <c r="J143" s="217"/>
      <c r="K143" s="219"/>
      <c r="L143" s="220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6834</v>
      </c>
      <c r="C144" s="18">
        <v>6860</v>
      </c>
      <c r="D144" s="19">
        <f>C144-B144</f>
        <v>26</v>
      </c>
      <c r="E144" s="48">
        <f>IF(D144&lt;=50,D144*$N$2,(D144-50)*$N$3+50*$N$2)</f>
        <v>78000</v>
      </c>
      <c r="F144" s="18">
        <v>461</v>
      </c>
      <c r="G144" s="18">
        <v>465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1350000</v>
      </c>
      <c r="L144" s="220"/>
      <c r="M144" s="24"/>
      <c r="N144" s="25"/>
      <c r="O144" s="26"/>
      <c r="P144" s="26"/>
    </row>
    <row r="145" spans="1:17" ht="20.100000000000001" customHeight="1" thickBot="1" x14ac:dyDescent="0.35">
      <c r="A145" s="202" t="s">
        <v>97</v>
      </c>
      <c r="B145" s="203"/>
      <c r="C145" s="203"/>
      <c r="D145" s="203"/>
      <c r="E145" s="203"/>
      <c r="F145" s="203"/>
      <c r="G145" s="203"/>
      <c r="H145" s="203"/>
      <c r="I145" s="203"/>
      <c r="J145" s="203"/>
      <c r="K145" s="203"/>
      <c r="L145" s="204"/>
      <c r="M145" s="27"/>
      <c r="N145" s="205"/>
      <c r="O145" s="205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06" t="s">
        <v>60</v>
      </c>
      <c r="B148" s="207"/>
      <c r="C148" s="208" t="str">
        <f>C1</f>
        <v>TIỀN NHÀ TRỌ THÁNG 05/2018</v>
      </c>
      <c r="D148" s="208"/>
      <c r="E148" s="208"/>
      <c r="F148" s="208"/>
      <c r="G148" s="208"/>
      <c r="H148" s="208"/>
      <c r="I148" s="208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09" t="str">
        <f>A2</f>
        <v>Tiền phòng Tháng 05</v>
      </c>
      <c r="B149" s="211" t="str">
        <f>B2</f>
        <v>Tiền điện Tháng 04</v>
      </c>
      <c r="C149" s="212"/>
      <c r="D149" s="212"/>
      <c r="E149" s="213"/>
      <c r="F149" s="211" t="str">
        <f>F2</f>
        <v>Tiền nước Tháng 04</v>
      </c>
      <c r="G149" s="214"/>
      <c r="H149" s="214"/>
      <c r="I149" s="215"/>
      <c r="J149" s="216" t="str">
        <f>J2</f>
        <v>Thuê bao truyền hình cáp Tháng 04</v>
      </c>
      <c r="K149" s="218" t="str">
        <f>K2</f>
        <v>Số tiền phải đóng (đồng)</v>
      </c>
      <c r="L149" s="220"/>
      <c r="M149" s="46"/>
      <c r="N149" s="15"/>
      <c r="O149" s="15"/>
      <c r="P149" s="15"/>
    </row>
    <row r="150" spans="1:17" ht="39.950000000000003" customHeight="1" x14ac:dyDescent="0.3">
      <c r="A150" s="210"/>
      <c r="B150" s="60" t="s">
        <v>13</v>
      </c>
      <c r="C150" s="60" t="s">
        <v>14</v>
      </c>
      <c r="D150" s="150" t="s">
        <v>15</v>
      </c>
      <c r="E150" s="149" t="s">
        <v>16</v>
      </c>
      <c r="F150" s="60" t="s">
        <v>13</v>
      </c>
      <c r="G150" s="60" t="s">
        <v>14</v>
      </c>
      <c r="H150" s="152" t="s">
        <v>17</v>
      </c>
      <c r="I150" s="148" t="s">
        <v>16</v>
      </c>
      <c r="J150" s="217"/>
      <c r="K150" s="219"/>
      <c r="L150" s="220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3104</v>
      </c>
      <c r="C151" s="18">
        <v>3160</v>
      </c>
      <c r="D151" s="19">
        <f>C151-B151</f>
        <v>56</v>
      </c>
      <c r="E151" s="48">
        <f>IF(D151&lt;=50,D151*$N$2,(D151-50)*$N$3+50*$N$2)</f>
        <v>168000</v>
      </c>
      <c r="F151" s="18">
        <v>205</v>
      </c>
      <c r="G151" s="18">
        <v>207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1434000</v>
      </c>
      <c r="L151" s="220"/>
      <c r="M151" s="24"/>
      <c r="N151" s="25"/>
      <c r="O151" s="26"/>
      <c r="P151" s="26"/>
    </row>
    <row r="152" spans="1:17" ht="20.100000000000001" customHeight="1" thickBot="1" x14ac:dyDescent="0.35">
      <c r="A152" s="202" t="str">
        <f>A31</f>
        <v xml:space="preserve">C.YẾN: 0901357000. Lưu ý: Vui lòng thanh toán trước ngày 10/05/2018 tại địa chỉ nhà số 43A Nguyễn Văn Cự, P.Tân Tạo A, Q.Bình Tân </v>
      </c>
      <c r="B152" s="203"/>
      <c r="C152" s="203"/>
      <c r="D152" s="203"/>
      <c r="E152" s="203"/>
      <c r="F152" s="203"/>
      <c r="G152" s="203"/>
      <c r="H152" s="203"/>
      <c r="I152" s="203"/>
      <c r="J152" s="203"/>
      <c r="K152" s="203"/>
      <c r="L152" s="204"/>
      <c r="M152" s="127"/>
      <c r="N152" s="205"/>
      <c r="O152" s="205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06" t="s">
        <v>63</v>
      </c>
      <c r="B155" s="207"/>
      <c r="C155" s="208" t="str">
        <f>C1</f>
        <v>TIỀN NHÀ TRỌ THÁNG 05/2018</v>
      </c>
      <c r="D155" s="208"/>
      <c r="E155" s="208"/>
      <c r="F155" s="208"/>
      <c r="G155" s="208"/>
      <c r="H155" s="208"/>
      <c r="I155" s="208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09" t="str">
        <f>A2</f>
        <v>Tiền phòng Tháng 05</v>
      </c>
      <c r="B156" s="211" t="str">
        <f>B2</f>
        <v>Tiền điện Tháng 04</v>
      </c>
      <c r="C156" s="212"/>
      <c r="D156" s="212"/>
      <c r="E156" s="213"/>
      <c r="F156" s="211" t="str">
        <f>F2</f>
        <v>Tiền nước Tháng 04</v>
      </c>
      <c r="G156" s="214"/>
      <c r="H156" s="214"/>
      <c r="I156" s="215"/>
      <c r="J156" s="216" t="str">
        <f>J2</f>
        <v>Thuê bao truyền hình cáp Tháng 04</v>
      </c>
      <c r="K156" s="218" t="str">
        <f>K2</f>
        <v>Số tiền phải đóng (đồng)</v>
      </c>
      <c r="L156" s="220"/>
      <c r="M156" s="14"/>
      <c r="N156" s="15"/>
      <c r="O156" s="15"/>
      <c r="P156" s="15"/>
    </row>
    <row r="157" spans="1:17" ht="39.950000000000003" customHeight="1" x14ac:dyDescent="0.3">
      <c r="A157" s="210"/>
      <c r="B157" s="60" t="s">
        <v>13</v>
      </c>
      <c r="C157" s="60" t="s">
        <v>14</v>
      </c>
      <c r="D157" s="150" t="s">
        <v>15</v>
      </c>
      <c r="E157" s="149" t="s">
        <v>16</v>
      </c>
      <c r="F157" s="60" t="s">
        <v>13</v>
      </c>
      <c r="G157" s="60" t="s">
        <v>14</v>
      </c>
      <c r="H157" s="152" t="s">
        <v>17</v>
      </c>
      <c r="I157" s="148" t="s">
        <v>16</v>
      </c>
      <c r="J157" s="217"/>
      <c r="K157" s="219"/>
      <c r="L157" s="220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585</v>
      </c>
      <c r="C158" s="18">
        <v>657</v>
      </c>
      <c r="D158" s="19">
        <f>C158-B158</f>
        <v>72</v>
      </c>
      <c r="E158" s="48">
        <f>IF(D158&lt;=50,D158*$N$2,(D158-50)*$N$3+50*$N$2)</f>
        <v>216000</v>
      </c>
      <c r="F158" s="18">
        <v>500</v>
      </c>
      <c r="G158" s="18">
        <v>512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A158+[2]T3!E155+I158+J158</f>
        <v>1623000</v>
      </c>
      <c r="L158" s="220"/>
      <c r="M158" s="24"/>
      <c r="N158" s="25"/>
      <c r="O158" s="26"/>
      <c r="P158" s="26"/>
    </row>
    <row r="159" spans="1:17" ht="20.100000000000001" customHeight="1" thickBot="1" x14ac:dyDescent="0.35">
      <c r="A159" s="202" t="str">
        <f>A31</f>
        <v xml:space="preserve">C.YẾN: 0901357000. Lưu ý: Vui lòng thanh toán trước ngày 10/05/2018 tại địa chỉ nhà số 43A Nguyễn Văn Cự, P.Tân Tạo A, Q.Bình Tân </v>
      </c>
      <c r="B159" s="203"/>
      <c r="C159" s="203"/>
      <c r="D159" s="203"/>
      <c r="E159" s="203"/>
      <c r="F159" s="203"/>
      <c r="G159" s="203"/>
      <c r="H159" s="203"/>
      <c r="I159" s="203"/>
      <c r="J159" s="203"/>
      <c r="K159" s="203"/>
      <c r="L159" s="204"/>
      <c r="M159" s="27"/>
      <c r="N159" s="205"/>
      <c r="O159" s="205"/>
    </row>
    <row r="160" spans="1:17" ht="20.25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19.5" thickTop="1" x14ac:dyDescent="0.3">
      <c r="A162" s="186" t="s">
        <v>65</v>
      </c>
      <c r="B162" s="187"/>
      <c r="C162" s="187"/>
      <c r="D162" s="188"/>
      <c r="E162" s="189" t="s">
        <v>66</v>
      </c>
      <c r="F162" s="162" t="s">
        <v>67</v>
      </c>
      <c r="G162" s="201"/>
      <c r="H162" s="201"/>
      <c r="I162" s="201"/>
      <c r="J162" s="162" t="s">
        <v>68</v>
      </c>
      <c r="K162" s="162" t="s">
        <v>69</v>
      </c>
      <c r="L162" s="162" t="s">
        <v>70</v>
      </c>
      <c r="M162" s="80"/>
    </row>
    <row r="163" spans="1:14" ht="59.25" x14ac:dyDescent="0.3">
      <c r="A163" s="81" t="s">
        <v>13</v>
      </c>
      <c r="B163" s="150" t="s">
        <v>14</v>
      </c>
      <c r="C163" s="150" t="s">
        <v>15</v>
      </c>
      <c r="D163" s="82" t="s">
        <v>16</v>
      </c>
      <c r="E163" s="200"/>
      <c r="F163" s="150" t="s">
        <v>13</v>
      </c>
      <c r="G163" s="150" t="s">
        <v>14</v>
      </c>
      <c r="H163" s="152" t="s">
        <v>17</v>
      </c>
      <c r="I163" s="147" t="s">
        <v>16</v>
      </c>
      <c r="J163" s="163"/>
      <c r="K163" s="163"/>
      <c r="L163" s="163"/>
      <c r="M163" s="84"/>
    </row>
    <row r="164" spans="1:14" x14ac:dyDescent="0.3">
      <c r="A164" s="194">
        <f>B4+B11+B18+B25+B30+B37+B44+B51</f>
        <v>23758</v>
      </c>
      <c r="B164" s="194">
        <f>C4+C11+C18+C25+C30+C37+C44+C51</f>
        <v>25240</v>
      </c>
      <c r="C164" s="168">
        <f>B164-A164</f>
        <v>1482</v>
      </c>
      <c r="D164" s="196">
        <f>E4+E11+E18+E25+E30+E37+E44+E51</f>
        <v>3642000</v>
      </c>
      <c r="E164" s="194">
        <f>J4+J11+J18+J25+J30+J37+J44+J51</f>
        <v>90000</v>
      </c>
      <c r="F164" s="150">
        <f>F4+F11+F18+F25+F30+F37+F44+F51</f>
        <v>4539</v>
      </c>
      <c r="G164" s="150">
        <f>+G4+G11+G18+G25+G30+G37+G44+G51</f>
        <v>4596</v>
      </c>
      <c r="H164" s="152">
        <f>G164-F164</f>
        <v>57</v>
      </c>
      <c r="I164" s="85">
        <f>I4+I11+I18+I25+I30+I37+I44+I51</f>
        <v>765000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195"/>
      <c r="B165" s="195"/>
      <c r="C165" s="170"/>
      <c r="D165" s="197"/>
      <c r="E165" s="195"/>
      <c r="F165" s="158" t="s">
        <v>71</v>
      </c>
      <c r="G165" s="158"/>
      <c r="H165" s="158"/>
      <c r="I165" s="158"/>
      <c r="J165" s="86">
        <f>D164-J164</f>
        <v>1620818</v>
      </c>
      <c r="K165" s="86"/>
      <c r="L165" s="87">
        <f>I164-L164</f>
        <v>204000</v>
      </c>
      <c r="N165" s="8"/>
    </row>
    <row r="166" spans="1:14" ht="21" thickTop="1" thickBot="1" x14ac:dyDescent="0.35">
      <c r="A166" s="88">
        <v>24959</v>
      </c>
      <c r="B166" s="88">
        <v>26250</v>
      </c>
      <c r="C166" s="88">
        <f>B166-A166</f>
        <v>1291</v>
      </c>
      <c r="D166" s="89"/>
      <c r="F166" s="29">
        <v>1778</v>
      </c>
      <c r="G166" s="29">
        <v>1832</v>
      </c>
      <c r="H166" s="52">
        <f>G166-F166</f>
        <v>54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186" t="s">
        <v>65</v>
      </c>
      <c r="B168" s="187"/>
      <c r="C168" s="187"/>
      <c r="D168" s="188"/>
      <c r="E168" s="189" t="s">
        <v>66</v>
      </c>
      <c r="F168" s="162" t="s">
        <v>67</v>
      </c>
      <c r="G168" s="201"/>
      <c r="H168" s="201"/>
      <c r="I168" s="201"/>
      <c r="J168" s="162" t="s">
        <v>68</v>
      </c>
      <c r="K168" s="162" t="s">
        <v>69</v>
      </c>
      <c r="L168" s="162" t="s">
        <v>70</v>
      </c>
      <c r="M168" s="90"/>
      <c r="N168" s="8"/>
    </row>
    <row r="169" spans="1:14" ht="59.25" x14ac:dyDescent="0.3">
      <c r="A169" s="81" t="s">
        <v>13</v>
      </c>
      <c r="B169" s="150" t="s">
        <v>14</v>
      </c>
      <c r="C169" s="150" t="s">
        <v>15</v>
      </c>
      <c r="D169" s="82" t="s">
        <v>16</v>
      </c>
      <c r="E169" s="200"/>
      <c r="F169" s="150" t="s">
        <v>13</v>
      </c>
      <c r="G169" s="150" t="s">
        <v>14</v>
      </c>
      <c r="H169" s="152" t="s">
        <v>17</v>
      </c>
      <c r="I169" s="147" t="s">
        <v>16</v>
      </c>
      <c r="J169" s="163"/>
      <c r="K169" s="163"/>
      <c r="L169" s="163"/>
      <c r="M169" s="90"/>
      <c r="N169" s="8"/>
    </row>
    <row r="170" spans="1:14" x14ac:dyDescent="0.3">
      <c r="A170" s="192">
        <f>+B56+B63+B70+B77+B82+B89+B96+B103+B110</f>
        <v>56154</v>
      </c>
      <c r="B170" s="194">
        <f>+C56+C63+C70+C77+C82+C89+C96+C103+C110</f>
        <v>57330</v>
      </c>
      <c r="C170" s="168">
        <f>B170-A170</f>
        <v>1176</v>
      </c>
      <c r="D170" s="196">
        <f>E56+E63+E70+E77+E82+E89+E96+E103+E110</f>
        <v>3528000</v>
      </c>
      <c r="E170" s="194">
        <f>+J56+J63+J70+J77+J82+J89+J96+J103+J110</f>
        <v>120000</v>
      </c>
      <c r="F170" s="150">
        <f>F56+F63+F70+F77+F82+F89+F96+F103+F110</f>
        <v>4614</v>
      </c>
      <c r="G170" s="150">
        <f>G56+G63+G70+G77+G82+G96+G103+G110+G89</f>
        <v>4673</v>
      </c>
      <c r="H170" s="152">
        <f>G170-F170</f>
        <v>59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193"/>
      <c r="B171" s="195"/>
      <c r="C171" s="170"/>
      <c r="D171" s="197"/>
      <c r="E171" s="195"/>
      <c r="F171" s="158" t="s">
        <v>71</v>
      </c>
      <c r="G171" s="158"/>
      <c r="H171" s="158"/>
      <c r="I171" s="158"/>
      <c r="J171" s="86">
        <f>D170-J170</f>
        <v>1354061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31629</v>
      </c>
      <c r="B172" s="91">
        <v>32789</v>
      </c>
      <c r="C172" s="88">
        <f>B172-A172</f>
        <v>1160</v>
      </c>
      <c r="D172" s="137"/>
      <c r="F172" s="29">
        <v>1564</v>
      </c>
      <c r="G172" s="29">
        <v>1625</v>
      </c>
      <c r="H172" s="52">
        <f>G172-F172</f>
        <v>61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186" t="s">
        <v>65</v>
      </c>
      <c r="B174" s="187"/>
      <c r="C174" s="187"/>
      <c r="D174" s="188"/>
      <c r="E174" s="189" t="s">
        <v>66</v>
      </c>
      <c r="F174" s="162" t="s">
        <v>67</v>
      </c>
      <c r="G174" s="201"/>
      <c r="H174" s="201"/>
      <c r="I174" s="201"/>
      <c r="J174" s="162" t="s">
        <v>68</v>
      </c>
      <c r="K174" s="162" t="s">
        <v>69</v>
      </c>
      <c r="L174" s="162" t="s">
        <v>70</v>
      </c>
      <c r="N174" s="8"/>
    </row>
    <row r="175" spans="1:14" ht="59.25" x14ac:dyDescent="0.3">
      <c r="A175" s="81" t="s">
        <v>13</v>
      </c>
      <c r="B175" s="150" t="s">
        <v>14</v>
      </c>
      <c r="C175" s="150" t="s">
        <v>15</v>
      </c>
      <c r="D175" s="82" t="s">
        <v>16</v>
      </c>
      <c r="E175" s="200"/>
      <c r="F175" s="150" t="s">
        <v>13</v>
      </c>
      <c r="G175" s="150" t="s">
        <v>14</v>
      </c>
      <c r="H175" s="152" t="s">
        <v>17</v>
      </c>
      <c r="I175" s="147" t="s">
        <v>16</v>
      </c>
      <c r="J175" s="163"/>
      <c r="K175" s="163"/>
      <c r="L175" s="163"/>
      <c r="N175" s="8"/>
    </row>
    <row r="176" spans="1:14" x14ac:dyDescent="0.3">
      <c r="A176" s="192">
        <f>+B117+B124+B131+B137+B144+B151+B158</f>
        <v>21216</v>
      </c>
      <c r="B176" s="194">
        <f>+C117+C124+C131+C137+C144+C151+C158</f>
        <v>21936</v>
      </c>
      <c r="C176" s="168">
        <f>B176-A176</f>
        <v>720</v>
      </c>
      <c r="D176" s="196">
        <f>E117+E124+E131+E137+E144+E151+E158</f>
        <v>2160000</v>
      </c>
      <c r="E176" s="194">
        <f>J117+J124+J131+J137+J144+J151+J158</f>
        <v>120000</v>
      </c>
      <c r="F176" s="150">
        <f>F117+F124+F131+F137+F144+F151+F158</f>
        <v>3396</v>
      </c>
      <c r="G176" s="150">
        <f>G117+G124+G131+G137+G144+G151+G158</f>
        <v>3446</v>
      </c>
      <c r="H176" s="152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193"/>
      <c r="B177" s="195"/>
      <c r="C177" s="170"/>
      <c r="D177" s="197"/>
      <c r="E177" s="195"/>
      <c r="F177" s="198" t="s">
        <v>71</v>
      </c>
      <c r="G177" s="199"/>
      <c r="H177" s="199"/>
      <c r="I177" s="95">
        <f>I176-L177</f>
        <v>311000</v>
      </c>
      <c r="J177" s="86">
        <f>D176-J176</f>
        <v>910847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432</v>
      </c>
      <c r="G178" s="29">
        <v>485</v>
      </c>
      <c r="H178" s="97">
        <f>G178-F178</f>
        <v>53</v>
      </c>
      <c r="I178" s="98"/>
      <c r="N178" s="8"/>
    </row>
    <row r="179" spans="1:15" ht="20.25" thickTop="1" thickBot="1" x14ac:dyDescent="0.35">
      <c r="A179" s="184" t="s">
        <v>74</v>
      </c>
      <c r="B179" s="185"/>
      <c r="C179" s="78"/>
      <c r="D179" s="78"/>
      <c r="N179" s="8"/>
    </row>
    <row r="180" spans="1:15" ht="19.5" thickTop="1" x14ac:dyDescent="0.3">
      <c r="A180" s="186" t="s">
        <v>65</v>
      </c>
      <c r="B180" s="187"/>
      <c r="C180" s="187"/>
      <c r="D180" s="188"/>
      <c r="E180" s="189" t="s">
        <v>66</v>
      </c>
      <c r="F180" s="162" t="s">
        <v>67</v>
      </c>
      <c r="G180" s="162"/>
      <c r="H180" s="162"/>
      <c r="I180" s="162"/>
      <c r="J180" s="162" t="s">
        <v>68</v>
      </c>
      <c r="K180" s="162" t="s">
        <v>69</v>
      </c>
      <c r="L180" s="162" t="s">
        <v>75</v>
      </c>
      <c r="M180" s="164" t="s">
        <v>76</v>
      </c>
    </row>
    <row r="181" spans="1:15" ht="59.25" x14ac:dyDescent="0.3">
      <c r="A181" s="81" t="s">
        <v>13</v>
      </c>
      <c r="B181" s="150" t="s">
        <v>14</v>
      </c>
      <c r="C181" s="150" t="s">
        <v>15</v>
      </c>
      <c r="D181" s="82" t="s">
        <v>16</v>
      </c>
      <c r="E181" s="190"/>
      <c r="F181" s="150" t="s">
        <v>13</v>
      </c>
      <c r="G181" s="150" t="s">
        <v>14</v>
      </c>
      <c r="H181" s="152" t="s">
        <v>17</v>
      </c>
      <c r="I181" s="147" t="s">
        <v>16</v>
      </c>
      <c r="J181" s="191"/>
      <c r="K181" s="191"/>
      <c r="L181" s="163"/>
      <c r="M181" s="164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165">
        <f>A164+A170+A176</f>
        <v>101128</v>
      </c>
      <c r="B182" s="168">
        <f>B164+B170+B176</f>
        <v>104506</v>
      </c>
      <c r="C182" s="168">
        <f>B182-A182</f>
        <v>3378</v>
      </c>
      <c r="D182" s="171">
        <f>D164+D170+D176</f>
        <v>9330000</v>
      </c>
      <c r="E182" s="174">
        <f>E164+E170+E176</f>
        <v>330000</v>
      </c>
      <c r="F182" s="100">
        <f>F164+F170+F176</f>
        <v>12549</v>
      </c>
      <c r="G182" s="100">
        <f>G164+G170+G176</f>
        <v>12715</v>
      </c>
      <c r="H182" s="152">
        <f>G182-F182</f>
        <v>166</v>
      </c>
      <c r="I182" s="101">
        <f>I164+I170+I176</f>
        <v>2226000</v>
      </c>
      <c r="J182" s="151">
        <f>J164+J170+J176</f>
        <v>5444274</v>
      </c>
      <c r="K182" s="1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166"/>
      <c r="B183" s="169"/>
      <c r="C183" s="169"/>
      <c r="D183" s="172"/>
      <c r="E183" s="175"/>
      <c r="F183" s="177" t="s">
        <v>71</v>
      </c>
      <c r="G183" s="178"/>
      <c r="H183" s="178"/>
      <c r="I183" s="178"/>
      <c r="J183" s="106">
        <f>D182-J182</f>
        <v>3885726</v>
      </c>
      <c r="K183" s="106">
        <f>E182-K182</f>
        <v>330000</v>
      </c>
      <c r="L183" s="107">
        <f>I182-L182</f>
        <v>1006000</v>
      </c>
      <c r="M183" s="104" t="s">
        <v>78</v>
      </c>
      <c r="N183" s="105"/>
    </row>
    <row r="184" spans="1:15" ht="19.5" x14ac:dyDescent="0.35">
      <c r="A184" s="166"/>
      <c r="B184" s="169"/>
      <c r="C184" s="169"/>
      <c r="D184" s="172"/>
      <c r="E184" s="175"/>
      <c r="F184" s="179" t="s">
        <v>79</v>
      </c>
      <c r="G184" s="180"/>
      <c r="H184" s="180"/>
      <c r="I184" s="180"/>
      <c r="J184" s="181">
        <f>A4+A11+A18+A25+A30+A37+A44+A51+A56+A63+A70+A77+A82+A89+A96+A103+A110+A117+A124+A131+A137+A144+A151+A158</f>
        <v>30300000</v>
      </c>
      <c r="K184" s="182"/>
      <c r="L184" s="183"/>
      <c r="M184" s="104"/>
      <c r="N184" s="105"/>
    </row>
    <row r="185" spans="1:15" ht="20.25" thickBot="1" x14ac:dyDescent="0.4">
      <c r="A185" s="167"/>
      <c r="B185" s="170"/>
      <c r="C185" s="170"/>
      <c r="D185" s="173"/>
      <c r="E185" s="176"/>
      <c r="F185" s="157" t="s">
        <v>80</v>
      </c>
      <c r="G185" s="158"/>
      <c r="H185" s="158"/>
      <c r="I185" s="158"/>
      <c r="J185" s="159">
        <f>I182+J183+K183+J184+L183</f>
        <v>37747726</v>
      </c>
      <c r="K185" s="160"/>
      <c r="L185" s="161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75905</v>
      </c>
      <c r="C186" s="88">
        <f>B186-(B176+B170+B164)</f>
        <v>-28601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9747726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9747726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3378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86"/>
  <sheetViews>
    <sheetView topLeftCell="A64" workbookViewId="0">
      <selection activeCell="D17" sqref="D17"/>
    </sheetView>
  </sheetViews>
  <sheetFormatPr defaultColWidth="8.85546875" defaultRowHeight="18.75" x14ac:dyDescent="0.3"/>
  <cols>
    <col min="1" max="1" width="13.7109375" style="28" customWidth="1"/>
    <col min="2" max="2" width="15.71093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06" t="s">
        <v>0</v>
      </c>
      <c r="B1" s="207"/>
      <c r="C1" s="208" t="s">
        <v>104</v>
      </c>
      <c r="D1" s="208"/>
      <c r="E1" s="208"/>
      <c r="F1" s="208"/>
      <c r="G1" s="208"/>
      <c r="H1" s="208"/>
      <c r="I1" s="208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34" t="s">
        <v>99</v>
      </c>
      <c r="B2" s="235" t="s">
        <v>105</v>
      </c>
      <c r="C2" s="163"/>
      <c r="D2" s="163"/>
      <c r="E2" s="163"/>
      <c r="F2" s="235" t="s">
        <v>106</v>
      </c>
      <c r="G2" s="235"/>
      <c r="H2" s="235"/>
      <c r="I2" s="235"/>
      <c r="J2" s="235" t="s">
        <v>107</v>
      </c>
      <c r="K2" s="190" t="s">
        <v>12</v>
      </c>
      <c r="L2" s="22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34"/>
      <c r="B3" s="135" t="s">
        <v>13</v>
      </c>
      <c r="C3" s="135" t="s">
        <v>14</v>
      </c>
      <c r="D3" s="135" t="s">
        <v>15</v>
      </c>
      <c r="E3" s="133" t="s">
        <v>16</v>
      </c>
      <c r="F3" s="135" t="s">
        <v>13</v>
      </c>
      <c r="G3" s="135" t="s">
        <v>14</v>
      </c>
      <c r="H3" s="132" t="s">
        <v>17</v>
      </c>
      <c r="I3" s="133" t="s">
        <v>16</v>
      </c>
      <c r="J3" s="235"/>
      <c r="K3" s="190"/>
      <c r="L3" s="220"/>
      <c r="M3" s="14">
        <v>30000</v>
      </c>
      <c r="N3" s="10">
        <v>3000</v>
      </c>
      <c r="O3" s="15">
        <v>100000</v>
      </c>
      <c r="P3" s="16">
        <f>(M3+N3+O3)-K4</f>
        <v>-1377000</v>
      </c>
    </row>
    <row r="4" spans="1:17" ht="20.100000000000001" customHeight="1" x14ac:dyDescent="0.3">
      <c r="A4" s="17">
        <v>0</v>
      </c>
      <c r="B4" s="18">
        <v>2163</v>
      </c>
      <c r="C4" s="18">
        <v>2808</v>
      </c>
      <c r="D4" s="19">
        <f>C4-B4</f>
        <v>645</v>
      </c>
      <c r="E4" s="20">
        <f>D4*2000</f>
        <v>1290000</v>
      </c>
      <c r="F4" s="18">
        <v>328</v>
      </c>
      <c r="G4" s="18">
        <v>338</v>
      </c>
      <c r="H4" s="21">
        <f>G4-F4</f>
        <v>10</v>
      </c>
      <c r="I4" s="22">
        <f>H4*10000</f>
        <v>100000</v>
      </c>
      <c r="J4" s="22"/>
      <c r="K4" s="23">
        <f>A4+E4+I4+J4+K11</f>
        <v>1510000</v>
      </c>
      <c r="L4" s="22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6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4"/>
      <c r="M5" s="27"/>
      <c r="N5" s="205"/>
      <c r="O5" s="205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06" t="s">
        <v>19</v>
      </c>
      <c r="B8" s="207"/>
      <c r="C8" s="208" t="str">
        <f>C1</f>
        <v>TIỀN NHÀ TRỌ THÁNG 04/2018</v>
      </c>
      <c r="D8" s="208"/>
      <c r="E8" s="208"/>
      <c r="F8" s="208"/>
      <c r="G8" s="208"/>
      <c r="H8" s="208"/>
      <c r="I8" s="208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34" t="str">
        <f>A2</f>
        <v>Tiền phòng Tháng 03</v>
      </c>
      <c r="B9" s="235" t="str">
        <f>B2</f>
        <v>Tiền điện Tháng 03</v>
      </c>
      <c r="C9" s="163"/>
      <c r="D9" s="163"/>
      <c r="E9" s="163"/>
      <c r="F9" s="235" t="str">
        <f>F2</f>
        <v>Tiền nước Tháng 03</v>
      </c>
      <c r="G9" s="235"/>
      <c r="H9" s="235"/>
      <c r="I9" s="235"/>
      <c r="J9" s="235" t="str">
        <f>J2</f>
        <v>Thuê bao truyền hình cáp Tháng 03</v>
      </c>
      <c r="K9" s="191" t="str">
        <f>K2</f>
        <v>Số tiền phải đóng (đồng)</v>
      </c>
      <c r="L9" s="220"/>
      <c r="M9" s="46"/>
      <c r="N9" s="15"/>
      <c r="O9" s="15"/>
      <c r="P9" s="15"/>
    </row>
    <row r="10" spans="1:17" ht="39.950000000000003" customHeight="1" x14ac:dyDescent="0.3">
      <c r="A10" s="234"/>
      <c r="B10" s="135" t="s">
        <v>13</v>
      </c>
      <c r="C10" s="135" t="s">
        <v>14</v>
      </c>
      <c r="D10" s="135" t="s">
        <v>15</v>
      </c>
      <c r="E10" s="133" t="s">
        <v>16</v>
      </c>
      <c r="F10" s="135" t="s">
        <v>13</v>
      </c>
      <c r="G10" s="135" t="s">
        <v>14</v>
      </c>
      <c r="H10" s="132" t="s">
        <v>17</v>
      </c>
      <c r="I10" s="134" t="s">
        <v>16</v>
      </c>
      <c r="J10" s="235"/>
      <c r="K10" s="191"/>
      <c r="L10" s="22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489</v>
      </c>
      <c r="G11" s="18">
        <v>501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20"/>
      <c r="M11" s="24"/>
      <c r="N11" s="25"/>
      <c r="O11" s="26"/>
      <c r="P11" s="26"/>
    </row>
    <row r="12" spans="1:17" s="50" customFormat="1" ht="20.100000000000001" customHeight="1" thickBot="1" x14ac:dyDescent="0.3">
      <c r="A12" s="240">
        <f>A5</f>
        <v>0</v>
      </c>
      <c r="B12" s="241"/>
      <c r="C12" s="241"/>
      <c r="D12" s="241"/>
      <c r="E12" s="241"/>
      <c r="F12" s="241"/>
      <c r="G12" s="241"/>
      <c r="H12" s="241"/>
      <c r="I12" s="241"/>
      <c r="J12" s="241"/>
      <c r="K12" s="241"/>
      <c r="L12" s="242"/>
      <c r="M12" s="49"/>
      <c r="N12" s="229"/>
      <c r="O12" s="22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06" t="s">
        <v>20</v>
      </c>
      <c r="B15" s="207"/>
      <c r="C15" s="208" t="str">
        <f>C1</f>
        <v>TIỀN NHÀ TRỌ THÁNG 04/2018</v>
      </c>
      <c r="D15" s="208"/>
      <c r="E15" s="208"/>
      <c r="F15" s="208"/>
      <c r="G15" s="208"/>
      <c r="H15" s="208"/>
      <c r="I15" s="208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34" t="str">
        <f>A2</f>
        <v>Tiền phòng Tháng 03</v>
      </c>
      <c r="B16" s="235" t="str">
        <f>B2</f>
        <v>Tiền điện Tháng 03</v>
      </c>
      <c r="C16" s="163"/>
      <c r="D16" s="163"/>
      <c r="E16" s="163"/>
      <c r="F16" s="235" t="str">
        <f>F2</f>
        <v>Tiền nước Tháng 03</v>
      </c>
      <c r="G16" s="235"/>
      <c r="H16" s="235"/>
      <c r="I16" s="235"/>
      <c r="J16" s="235" t="str">
        <f>J2</f>
        <v>Thuê bao truyền hình cáp Tháng 03</v>
      </c>
      <c r="K16" s="191" t="str">
        <f>K2</f>
        <v>Số tiền phải đóng (đồng)</v>
      </c>
      <c r="L16" s="220"/>
      <c r="M16" s="46"/>
      <c r="N16" s="15"/>
      <c r="O16" s="15"/>
      <c r="P16" s="15"/>
    </row>
    <row r="17" spans="1:16" ht="59.25" x14ac:dyDescent="0.3">
      <c r="A17" s="234"/>
      <c r="B17" s="135" t="s">
        <v>13</v>
      </c>
      <c r="C17" s="135" t="s">
        <v>14</v>
      </c>
      <c r="D17" s="135" t="s">
        <v>15</v>
      </c>
      <c r="E17" s="133" t="s">
        <v>16</v>
      </c>
      <c r="F17" s="135" t="s">
        <v>13</v>
      </c>
      <c r="G17" s="135" t="s">
        <v>14</v>
      </c>
      <c r="H17" s="132" t="s">
        <v>17</v>
      </c>
      <c r="I17" s="134" t="s">
        <v>16</v>
      </c>
      <c r="J17" s="235"/>
      <c r="K17" s="191"/>
      <c r="L17" s="220"/>
      <c r="M17" s="46"/>
      <c r="N17" s="15"/>
      <c r="O17" s="15"/>
      <c r="P17" s="16"/>
    </row>
    <row r="18" spans="1:16" x14ac:dyDescent="0.3">
      <c r="A18" s="17">
        <v>1200000</v>
      </c>
      <c r="B18" s="18">
        <v>5012</v>
      </c>
      <c r="C18" s="18">
        <v>5078</v>
      </c>
      <c r="D18" s="19">
        <f>C18-B18</f>
        <v>66</v>
      </c>
      <c r="E18" s="48">
        <f>IF(D18&lt;=50,D18*$N$2,(D18-50)*$N$3+50*$N$2)</f>
        <v>198000</v>
      </c>
      <c r="F18" s="18">
        <v>641</v>
      </c>
      <c r="G18" s="18">
        <v>648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1503000</v>
      </c>
      <c r="L18" s="220"/>
      <c r="M18" s="24"/>
      <c r="N18" s="25"/>
      <c r="O18" s="26"/>
      <c r="P18" s="26"/>
    </row>
    <row r="19" spans="1:16" s="50" customFormat="1" ht="20.25" thickBot="1" x14ac:dyDescent="0.35">
      <c r="A19" s="202" t="s">
        <v>108</v>
      </c>
      <c r="B19" s="238"/>
      <c r="C19" s="238"/>
      <c r="D19" s="238"/>
      <c r="E19" s="238"/>
      <c r="F19" s="238"/>
      <c r="G19" s="238"/>
      <c r="H19" s="238"/>
      <c r="I19" s="238"/>
      <c r="J19" s="238"/>
      <c r="K19" s="238"/>
      <c r="L19" s="239"/>
      <c r="M19" s="49"/>
      <c r="N19" s="229"/>
      <c r="O19" s="22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06" t="s">
        <v>22</v>
      </c>
      <c r="B22" s="207"/>
      <c r="C22" s="208" t="str">
        <f>C1</f>
        <v>TIỀN NHÀ TRỌ THÁNG 04/2018</v>
      </c>
      <c r="D22" s="208"/>
      <c r="E22" s="208"/>
      <c r="F22" s="208"/>
      <c r="G22" s="208"/>
      <c r="H22" s="208"/>
      <c r="I22" s="208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34" t="str">
        <f>A2</f>
        <v>Tiền phòng Tháng 03</v>
      </c>
      <c r="B23" s="235" t="str">
        <f>B2</f>
        <v>Tiền điện Tháng 03</v>
      </c>
      <c r="C23" s="163"/>
      <c r="D23" s="163"/>
      <c r="E23" s="163"/>
      <c r="F23" s="235" t="str">
        <f>F2</f>
        <v>Tiền nước Tháng 03</v>
      </c>
      <c r="G23" s="235"/>
      <c r="H23" s="235"/>
      <c r="I23" s="235"/>
      <c r="J23" s="235" t="str">
        <f>J2</f>
        <v>Thuê bao truyền hình cáp Tháng 03</v>
      </c>
      <c r="K23" s="191" t="str">
        <f>K2</f>
        <v>Số tiền phải đóng (đồng)</v>
      </c>
      <c r="L23" s="220"/>
      <c r="M23" s="46"/>
      <c r="N23" s="15"/>
      <c r="O23" s="15"/>
      <c r="P23" s="15"/>
    </row>
    <row r="24" spans="1:16" ht="59.25" x14ac:dyDescent="0.3">
      <c r="A24" s="234"/>
      <c r="B24" s="135" t="s">
        <v>13</v>
      </c>
      <c r="C24" s="135" t="s">
        <v>14</v>
      </c>
      <c r="D24" s="135" t="s">
        <v>15</v>
      </c>
      <c r="E24" s="133" t="s">
        <v>16</v>
      </c>
      <c r="F24" s="135" t="s">
        <v>13</v>
      </c>
      <c r="G24" s="135" t="s">
        <v>14</v>
      </c>
      <c r="H24" s="132" t="s">
        <v>17</v>
      </c>
      <c r="I24" s="134" t="s">
        <v>16</v>
      </c>
      <c r="J24" s="235"/>
      <c r="K24" s="191"/>
      <c r="L24" s="22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4542</v>
      </c>
      <c r="C25" s="18">
        <v>4652</v>
      </c>
      <c r="D25" s="19">
        <f>C25-B25</f>
        <v>110</v>
      </c>
      <c r="E25" s="48">
        <f>IF(D25&lt;=50,D25*$N$2,(D25-50)*$N$3+50*$N$2)</f>
        <v>330000</v>
      </c>
      <c r="F25" s="18">
        <v>715</v>
      </c>
      <c r="G25" s="18">
        <v>722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1665000</v>
      </c>
      <c r="L25" s="220"/>
      <c r="M25" s="24"/>
      <c r="N25" s="25"/>
      <c r="O25" s="26"/>
      <c r="P25" s="26"/>
    </row>
    <row r="26" spans="1:16" s="50" customFormat="1" ht="20.25" thickBot="1" x14ac:dyDescent="0.3">
      <c r="A26" s="202" t="str">
        <f>A19</f>
        <v xml:space="preserve">Lưu ý: Vui lòng thanh toán trước ngày 10/04/2018 tại địa chỉ nhà số 43A Nguyễn Văn Cự, P.Tân Tạo A, Q.Bình Tân </v>
      </c>
      <c r="B26" s="236"/>
      <c r="C26" s="236"/>
      <c r="D26" s="236"/>
      <c r="E26" s="236"/>
      <c r="F26" s="236"/>
      <c r="G26" s="236"/>
      <c r="H26" s="236"/>
      <c r="I26" s="236"/>
      <c r="J26" s="236"/>
      <c r="K26" s="236"/>
      <c r="L26" s="237"/>
      <c r="M26" s="49"/>
      <c r="N26" s="229"/>
      <c r="O26" s="229"/>
    </row>
    <row r="27" spans="1:16" ht="21" thickTop="1" x14ac:dyDescent="0.3">
      <c r="A27" s="206" t="s">
        <v>24</v>
      </c>
      <c r="B27" s="207"/>
      <c r="C27" s="208" t="str">
        <f>C1</f>
        <v>TIỀN NHÀ TRỌ THÁNG 04/2018</v>
      </c>
      <c r="D27" s="208"/>
      <c r="E27" s="208"/>
      <c r="F27" s="208"/>
      <c r="G27" s="208"/>
      <c r="H27" s="208"/>
      <c r="I27" s="208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34" t="str">
        <f>A2</f>
        <v>Tiền phòng Tháng 03</v>
      </c>
      <c r="B28" s="235" t="str">
        <f>B2</f>
        <v>Tiền điện Tháng 03</v>
      </c>
      <c r="C28" s="163"/>
      <c r="D28" s="163"/>
      <c r="E28" s="163"/>
      <c r="F28" s="235" t="str">
        <f>F2</f>
        <v>Tiền nước Tháng 03</v>
      </c>
      <c r="G28" s="235"/>
      <c r="H28" s="235"/>
      <c r="I28" s="235"/>
      <c r="J28" s="235" t="str">
        <f>J2</f>
        <v>Thuê bao truyền hình cáp Tháng 03</v>
      </c>
      <c r="K28" s="191" t="str">
        <f>K2</f>
        <v>Số tiền phải đóng (đồng)</v>
      </c>
      <c r="L28" s="220"/>
      <c r="M28" s="46"/>
      <c r="N28" s="15"/>
      <c r="O28" s="15"/>
      <c r="P28" s="15"/>
    </row>
    <row r="29" spans="1:16" ht="59.25" x14ac:dyDescent="0.3">
      <c r="A29" s="234"/>
      <c r="B29" s="135" t="s">
        <v>13</v>
      </c>
      <c r="C29" s="135" t="s">
        <v>14</v>
      </c>
      <c r="D29" s="135" t="s">
        <v>15</v>
      </c>
      <c r="E29" s="133" t="s">
        <v>16</v>
      </c>
      <c r="F29" s="135" t="s">
        <v>13</v>
      </c>
      <c r="G29" s="135" t="s">
        <v>14</v>
      </c>
      <c r="H29" s="132" t="s">
        <v>17</v>
      </c>
      <c r="I29" s="134" t="s">
        <v>16</v>
      </c>
      <c r="J29" s="235"/>
      <c r="K29" s="191"/>
      <c r="L29" s="22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888</v>
      </c>
      <c r="C30" s="18">
        <v>967</v>
      </c>
      <c r="D30" s="19">
        <f>C30-B30</f>
        <v>79</v>
      </c>
      <c r="E30" s="48">
        <f>IF(D30&lt;=50,D30*$N$2,(D30-50)*$N$3+50*$N$2)</f>
        <v>237000</v>
      </c>
      <c r="F30" s="18">
        <v>516</v>
      </c>
      <c r="G30" s="18">
        <v>524</v>
      </c>
      <c r="H30" s="21">
        <f>G30-F30</f>
        <v>8</v>
      </c>
      <c r="I30" s="22">
        <f>H30*$O$2</f>
        <v>120000</v>
      </c>
      <c r="J30" s="22">
        <v>30000</v>
      </c>
      <c r="K30" s="23">
        <f>A30+E30+I30+J30</f>
        <v>1587000</v>
      </c>
      <c r="L30" s="220"/>
      <c r="M30" s="24"/>
      <c r="N30" s="25"/>
      <c r="O30" s="26"/>
      <c r="P30" s="26"/>
    </row>
    <row r="31" spans="1:16" ht="20.25" thickBot="1" x14ac:dyDescent="0.35">
      <c r="A31" s="231" t="str">
        <f>A19</f>
        <v xml:space="preserve">Lưu ý: Vui lòng thanh toán trước ngày 10/04/2018 tại địa chỉ nhà số 43A Nguyễn Văn Cự, P.Tân Tạo A, Q.Bình Tân 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3"/>
      <c r="M31" s="27"/>
      <c r="N31" s="205"/>
      <c r="O31" s="205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06" t="s">
        <v>27</v>
      </c>
      <c r="B34" s="207"/>
      <c r="C34" s="208" t="str">
        <f>C1</f>
        <v>TIỀN NHÀ TRỌ THÁNG 04/2018</v>
      </c>
      <c r="D34" s="208"/>
      <c r="E34" s="208"/>
      <c r="F34" s="208"/>
      <c r="G34" s="208"/>
      <c r="H34" s="208"/>
      <c r="I34" s="208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34" t="str">
        <f>A2</f>
        <v>Tiền phòng Tháng 03</v>
      </c>
      <c r="B35" s="235" t="str">
        <f>B2</f>
        <v>Tiền điện Tháng 03</v>
      </c>
      <c r="C35" s="163"/>
      <c r="D35" s="163"/>
      <c r="E35" s="163"/>
      <c r="F35" s="235" t="str">
        <f>F2</f>
        <v>Tiền nước Tháng 03</v>
      </c>
      <c r="G35" s="235"/>
      <c r="H35" s="235"/>
      <c r="I35" s="235"/>
      <c r="J35" s="235" t="str">
        <f>J2</f>
        <v>Thuê bao truyền hình cáp Tháng 03</v>
      </c>
      <c r="K35" s="191" t="str">
        <f>K2</f>
        <v>Số tiền phải đóng (đồng)</v>
      </c>
      <c r="L35" s="220"/>
      <c r="M35" s="46"/>
      <c r="N35" s="15"/>
      <c r="O35" s="15"/>
      <c r="P35" s="15"/>
    </row>
    <row r="36" spans="1:17" ht="39.950000000000003" customHeight="1" x14ac:dyDescent="0.3">
      <c r="A36" s="234"/>
      <c r="B36" s="135" t="s">
        <v>13</v>
      </c>
      <c r="C36" s="135" t="s">
        <v>14</v>
      </c>
      <c r="D36" s="135" t="s">
        <v>15</v>
      </c>
      <c r="E36" s="133" t="s">
        <v>16</v>
      </c>
      <c r="F36" s="135" t="s">
        <v>13</v>
      </c>
      <c r="G36" s="135" t="s">
        <v>14</v>
      </c>
      <c r="H36" s="132" t="s">
        <v>17</v>
      </c>
      <c r="I36" s="134" t="s">
        <v>16</v>
      </c>
      <c r="J36" s="235"/>
      <c r="K36" s="191"/>
      <c r="L36" s="22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557</v>
      </c>
      <c r="C37" s="18">
        <v>846</v>
      </c>
      <c r="D37" s="19">
        <f>C37-B37</f>
        <v>289</v>
      </c>
      <c r="E37" s="48">
        <f>IF(D37&lt;=50,D37*$N$2,(D37-50)*$N$3+50*$N$2)</f>
        <v>867000</v>
      </c>
      <c r="F37" s="18">
        <v>527</v>
      </c>
      <c r="G37" s="18">
        <v>536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2202000</v>
      </c>
      <c r="L37" s="220"/>
      <c r="M37" s="24"/>
      <c r="N37" s="25"/>
      <c r="O37" s="26"/>
      <c r="P37" s="26"/>
    </row>
    <row r="38" spans="1:17" ht="20.100000000000001" customHeight="1" thickBot="1" x14ac:dyDescent="0.35">
      <c r="A38" s="231" t="str">
        <f>A31</f>
        <v xml:space="preserve">Lưu ý: Vui lòng thanh toán trước ngày 10/04/2018 tại địa chỉ nhà số 43A Nguyễn Văn Cự, P.Tân Tạo A, Q.Bình Tân 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3"/>
      <c r="M38" s="27"/>
      <c r="N38" s="205"/>
      <c r="O38" s="205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06" t="s">
        <v>28</v>
      </c>
      <c r="B41" s="207"/>
      <c r="C41" s="208" t="str">
        <f>C1</f>
        <v>TIỀN NHÀ TRỌ THÁNG 04/2018</v>
      </c>
      <c r="D41" s="208"/>
      <c r="E41" s="208"/>
      <c r="F41" s="208"/>
      <c r="G41" s="208"/>
      <c r="H41" s="208"/>
      <c r="I41" s="208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34" t="str">
        <f>A2</f>
        <v>Tiền phòng Tháng 03</v>
      </c>
      <c r="B42" s="235" t="str">
        <f>B2</f>
        <v>Tiền điện Tháng 03</v>
      </c>
      <c r="C42" s="163"/>
      <c r="D42" s="163"/>
      <c r="E42" s="163"/>
      <c r="F42" s="235" t="str">
        <f>F2</f>
        <v>Tiền nước Tháng 03</v>
      </c>
      <c r="G42" s="235"/>
      <c r="H42" s="235"/>
      <c r="I42" s="235"/>
      <c r="J42" s="235" t="str">
        <f>J2</f>
        <v>Thuê bao truyền hình cáp Tháng 03</v>
      </c>
      <c r="K42" s="191" t="str">
        <f>K2</f>
        <v>Số tiền phải đóng (đồng)</v>
      </c>
      <c r="L42" s="220"/>
      <c r="M42" s="46"/>
      <c r="N42" s="15"/>
      <c r="O42" s="15"/>
      <c r="P42" s="15"/>
    </row>
    <row r="43" spans="1:17" ht="39.950000000000003" customHeight="1" x14ac:dyDescent="0.3">
      <c r="A43" s="234"/>
      <c r="B43" s="135" t="s">
        <v>13</v>
      </c>
      <c r="C43" s="135" t="s">
        <v>14</v>
      </c>
      <c r="D43" s="135" t="s">
        <v>15</v>
      </c>
      <c r="E43" s="133" t="s">
        <v>16</v>
      </c>
      <c r="F43" s="135" t="s">
        <v>13</v>
      </c>
      <c r="G43" s="135" t="s">
        <v>14</v>
      </c>
      <c r="H43" s="132" t="s">
        <v>17</v>
      </c>
      <c r="I43" s="134" t="s">
        <v>16</v>
      </c>
      <c r="J43" s="235"/>
      <c r="K43" s="191"/>
      <c r="L43" s="22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3386</v>
      </c>
      <c r="C44" s="18">
        <v>3441</v>
      </c>
      <c r="D44" s="19">
        <f>C44-B44</f>
        <v>55</v>
      </c>
      <c r="E44" s="48">
        <f>IF(D44&lt;=50,D44*$N$2,(D44-50)*$N$3+50*$N$2)</f>
        <v>165000</v>
      </c>
      <c r="F44" s="18">
        <v>629</v>
      </c>
      <c r="G44" s="18">
        <v>634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1470000</v>
      </c>
      <c r="L44" s="220"/>
      <c r="M44" s="24"/>
      <c r="N44" s="25"/>
      <c r="O44" s="26"/>
      <c r="P44" s="26"/>
    </row>
    <row r="45" spans="1:17" ht="20.100000000000001" customHeight="1" thickBot="1" x14ac:dyDescent="0.35">
      <c r="A45" s="231" t="str">
        <f>A31</f>
        <v xml:space="preserve">Lưu ý: Vui lòng thanh toán trước ngày 10/04/2018 tại địa chỉ nhà số 43A Nguyễn Văn Cự, P.Tân Tạo A, Q.Bình Tân </v>
      </c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3"/>
      <c r="M45" s="27"/>
      <c r="N45" s="205"/>
      <c r="O45" s="205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06" t="s">
        <v>30</v>
      </c>
      <c r="B48" s="207"/>
      <c r="C48" s="208" t="str">
        <f>C1</f>
        <v>TIỀN NHÀ TRỌ THÁNG 04/2018</v>
      </c>
      <c r="D48" s="208"/>
      <c r="E48" s="208"/>
      <c r="F48" s="208"/>
      <c r="G48" s="208"/>
      <c r="H48" s="208"/>
      <c r="I48" s="208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34" t="str">
        <f>A2</f>
        <v>Tiền phòng Tháng 03</v>
      </c>
      <c r="B49" s="235" t="str">
        <f>B2</f>
        <v>Tiền điện Tháng 03</v>
      </c>
      <c r="C49" s="163"/>
      <c r="D49" s="163"/>
      <c r="E49" s="163"/>
      <c r="F49" s="235" t="str">
        <f>F2</f>
        <v>Tiền nước Tháng 03</v>
      </c>
      <c r="G49" s="235"/>
      <c r="H49" s="235"/>
      <c r="I49" s="235"/>
      <c r="J49" s="235" t="str">
        <f>J2</f>
        <v>Thuê bao truyền hình cáp Tháng 03</v>
      </c>
      <c r="K49" s="191" t="str">
        <f>K2</f>
        <v>Số tiền phải đóng (đồng)</v>
      </c>
      <c r="L49" s="220"/>
      <c r="M49" s="46"/>
      <c r="N49" s="15"/>
      <c r="O49" s="15"/>
      <c r="P49" s="15"/>
    </row>
    <row r="50" spans="1:16" ht="59.25" x14ac:dyDescent="0.3">
      <c r="A50" s="234"/>
      <c r="B50" s="135" t="s">
        <v>13</v>
      </c>
      <c r="C50" s="135" t="s">
        <v>14</v>
      </c>
      <c r="D50" s="135" t="s">
        <v>15</v>
      </c>
      <c r="E50" s="133" t="s">
        <v>16</v>
      </c>
      <c r="F50" s="135" t="s">
        <v>13</v>
      </c>
      <c r="G50" s="135" t="s">
        <v>14</v>
      </c>
      <c r="H50" s="132" t="s">
        <v>17</v>
      </c>
      <c r="I50" s="134" t="s">
        <v>16</v>
      </c>
      <c r="J50" s="235"/>
      <c r="K50" s="191"/>
      <c r="L50" s="22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4621</v>
      </c>
      <c r="C51" s="18">
        <v>4755</v>
      </c>
      <c r="D51" s="19">
        <f>C51-B51</f>
        <v>134</v>
      </c>
      <c r="E51" s="48">
        <f>IF(D51&lt;=50,D51*$N$2,(D51-50)*$N$3+50*$N$2)</f>
        <v>402000</v>
      </c>
      <c r="F51" s="18">
        <v>627</v>
      </c>
      <c r="G51" s="18">
        <v>636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1737000</v>
      </c>
      <c r="L51" s="220"/>
      <c r="M51" s="24"/>
      <c r="N51" s="25"/>
      <c r="O51" s="26"/>
      <c r="P51" s="26"/>
    </row>
    <row r="52" spans="1:16" ht="20.25" thickBot="1" x14ac:dyDescent="0.35">
      <c r="A52" s="231" t="str">
        <f>A31</f>
        <v xml:space="preserve">Lưu ý: Vui lòng thanh toán trước ngày 10/04/2018 tại địa chỉ nhà số 43A Nguyễn Văn Cự, P.Tân Tạo A, Q.Bình Tân </v>
      </c>
      <c r="B52" s="232"/>
      <c r="C52" s="232"/>
      <c r="D52" s="232"/>
      <c r="E52" s="232"/>
      <c r="F52" s="232"/>
      <c r="G52" s="232"/>
      <c r="H52" s="232"/>
      <c r="I52" s="232"/>
      <c r="J52" s="232"/>
      <c r="K52" s="232"/>
      <c r="L52" s="233"/>
      <c r="M52" s="27"/>
      <c r="N52" s="205"/>
      <c r="O52" s="205"/>
    </row>
    <row r="53" spans="1:16" ht="21" thickTop="1" x14ac:dyDescent="0.3">
      <c r="A53" s="206" t="s">
        <v>31</v>
      </c>
      <c r="B53" s="207"/>
      <c r="C53" s="208" t="str">
        <f>C1</f>
        <v>TIỀN NHÀ TRỌ THÁNG 04/2018</v>
      </c>
      <c r="D53" s="208"/>
      <c r="E53" s="208"/>
      <c r="F53" s="208"/>
      <c r="G53" s="208"/>
      <c r="H53" s="208"/>
      <c r="I53" s="208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34" t="str">
        <f>A2</f>
        <v>Tiền phòng Tháng 03</v>
      </c>
      <c r="B54" s="235" t="str">
        <f>B2</f>
        <v>Tiền điện Tháng 03</v>
      </c>
      <c r="C54" s="163"/>
      <c r="D54" s="163"/>
      <c r="E54" s="163"/>
      <c r="F54" s="235" t="str">
        <f>I3</f>
        <v>Thành tiền</v>
      </c>
      <c r="G54" s="235"/>
      <c r="H54" s="235"/>
      <c r="I54" s="235"/>
      <c r="J54" s="235" t="str">
        <f>J2</f>
        <v>Thuê bao truyền hình cáp Tháng 03</v>
      </c>
      <c r="K54" s="191" t="str">
        <f>K2</f>
        <v>Số tiền phải đóng (đồng)</v>
      </c>
      <c r="L54" s="220"/>
      <c r="M54" s="46"/>
      <c r="N54" s="15"/>
      <c r="O54" s="15"/>
      <c r="P54" s="15"/>
    </row>
    <row r="55" spans="1:16" ht="59.25" x14ac:dyDescent="0.3">
      <c r="A55" s="234"/>
      <c r="B55" s="135" t="s">
        <v>13</v>
      </c>
      <c r="C55" s="135" t="s">
        <v>14</v>
      </c>
      <c r="D55" s="135" t="s">
        <v>15</v>
      </c>
      <c r="E55" s="133" t="s">
        <v>16</v>
      </c>
      <c r="F55" s="135" t="s">
        <v>13</v>
      </c>
      <c r="G55" s="135" t="s">
        <v>14</v>
      </c>
      <c r="H55" s="132" t="s">
        <v>17</v>
      </c>
      <c r="I55" s="134" t="s">
        <v>16</v>
      </c>
      <c r="J55" s="235"/>
      <c r="K55" s="191"/>
      <c r="L55" s="220"/>
      <c r="M55" s="46"/>
      <c r="N55" s="15"/>
      <c r="O55" s="15"/>
      <c r="P55" s="16"/>
    </row>
    <row r="56" spans="1:16" x14ac:dyDescent="0.3">
      <c r="A56" s="17">
        <v>3000000</v>
      </c>
      <c r="B56" s="18">
        <v>3944</v>
      </c>
      <c r="C56" s="18">
        <v>4101</v>
      </c>
      <c r="D56" s="19">
        <f>C56-B56</f>
        <v>157</v>
      </c>
      <c r="E56" s="48">
        <f>IF(D56&lt;=50,D56*$N$2,(D56-50)*$N$3+50*$N$2)</f>
        <v>471000</v>
      </c>
      <c r="F56" s="18">
        <v>445</v>
      </c>
      <c r="G56" s="18">
        <v>450</v>
      </c>
      <c r="H56" s="21">
        <f>G56-F56</f>
        <v>5</v>
      </c>
      <c r="I56" s="22">
        <f>H56*$O$2</f>
        <v>75000</v>
      </c>
      <c r="J56" s="22">
        <v>0</v>
      </c>
      <c r="K56" s="23">
        <f>(A56+E56+I56+J56)</f>
        <v>3546000</v>
      </c>
      <c r="L56" s="220"/>
      <c r="M56" s="24"/>
      <c r="N56" s="25"/>
      <c r="O56" s="26"/>
      <c r="P56" s="26"/>
    </row>
    <row r="57" spans="1:16" ht="20.25" thickBot="1" x14ac:dyDescent="0.35">
      <c r="A57" s="231" t="str">
        <f>A31</f>
        <v xml:space="preserve">Lưu ý: Vui lòng thanh toán trước ngày 10/04/2018 tại địa chỉ nhà số 43A Nguyễn Văn Cự, P.Tân Tạo A, Q.Bình Tân </v>
      </c>
      <c r="B57" s="232"/>
      <c r="C57" s="232"/>
      <c r="D57" s="232"/>
      <c r="E57" s="232"/>
      <c r="F57" s="232"/>
      <c r="G57" s="232"/>
      <c r="H57" s="232"/>
      <c r="I57" s="232"/>
      <c r="J57" s="232"/>
      <c r="K57" s="232"/>
      <c r="L57" s="233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06" t="s">
        <v>32</v>
      </c>
      <c r="B60" s="207"/>
      <c r="C60" s="208" t="str">
        <f>C1</f>
        <v>TIỀN NHÀ TRỌ THÁNG 04/2018</v>
      </c>
      <c r="D60" s="208"/>
      <c r="E60" s="208"/>
      <c r="F60" s="208"/>
      <c r="G60" s="208"/>
      <c r="H60" s="208"/>
      <c r="I60" s="208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09" t="str">
        <f>A2</f>
        <v>Tiền phòng Tháng 03</v>
      </c>
      <c r="B61" s="211" t="str">
        <f>B2</f>
        <v>Tiền điện Tháng 03</v>
      </c>
      <c r="C61" s="212"/>
      <c r="D61" s="212"/>
      <c r="E61" s="213"/>
      <c r="F61" s="211" t="str">
        <f>F2</f>
        <v>Tiền nước Tháng 03</v>
      </c>
      <c r="G61" s="214"/>
      <c r="H61" s="214"/>
      <c r="I61" s="215"/>
      <c r="J61" s="216" t="str">
        <f>J2</f>
        <v>Thuê bao truyền hình cáp Tháng 03</v>
      </c>
      <c r="K61" s="218" t="str">
        <f>K2</f>
        <v>Số tiền phải đóng (đồng)</v>
      </c>
      <c r="L61" s="220"/>
      <c r="M61" s="46"/>
      <c r="N61" s="15"/>
      <c r="O61" s="15"/>
      <c r="P61" s="15"/>
    </row>
    <row r="62" spans="1:16" ht="59.25" x14ac:dyDescent="0.3">
      <c r="A62" s="210"/>
      <c r="B62" s="60" t="s">
        <v>13</v>
      </c>
      <c r="C62" s="60" t="s">
        <v>14</v>
      </c>
      <c r="D62" s="135" t="s">
        <v>15</v>
      </c>
      <c r="E62" s="133" t="s">
        <v>16</v>
      </c>
      <c r="F62" s="60" t="s">
        <v>13</v>
      </c>
      <c r="G62" s="60" t="s">
        <v>14</v>
      </c>
      <c r="H62" s="132" t="s">
        <v>17</v>
      </c>
      <c r="I62" s="134" t="s">
        <v>16</v>
      </c>
      <c r="J62" s="217"/>
      <c r="K62" s="219"/>
      <c r="L62" s="220"/>
      <c r="M62" s="46"/>
      <c r="N62" s="15"/>
      <c r="O62" s="15"/>
      <c r="P62" s="16"/>
    </row>
    <row r="63" spans="1:16" x14ac:dyDescent="0.3">
      <c r="A63" s="17">
        <v>1200000</v>
      </c>
      <c r="B63" s="61">
        <v>5667</v>
      </c>
      <c r="C63" s="61">
        <v>5775</v>
      </c>
      <c r="D63" s="19">
        <f>C63-B63</f>
        <v>108</v>
      </c>
      <c r="E63" s="48">
        <f>IF(D63&lt;=50,D63*$N$2,(D63-50)*$N$3+50*$N$2)</f>
        <v>324000</v>
      </c>
      <c r="F63" s="18">
        <v>606</v>
      </c>
      <c r="G63" s="18">
        <v>612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1644000</v>
      </c>
      <c r="L63" s="220"/>
      <c r="M63" s="24"/>
      <c r="N63" s="25"/>
      <c r="O63" s="26"/>
      <c r="P63" s="26"/>
    </row>
    <row r="64" spans="1:16" ht="20.25" thickBot="1" x14ac:dyDescent="0.35">
      <c r="A64" s="202" t="str">
        <f>A31</f>
        <v xml:space="preserve">Lưu ý: Vui lòng thanh toán trước ngày 10/04/2018 tại địa chỉ nhà số 43A Nguyễn Văn Cự, P.Tân Tạo A, Q.Bình Tân </v>
      </c>
      <c r="B64" s="203"/>
      <c r="C64" s="203"/>
      <c r="D64" s="203"/>
      <c r="E64" s="203"/>
      <c r="F64" s="203"/>
      <c r="G64" s="203"/>
      <c r="H64" s="203"/>
      <c r="I64" s="203"/>
      <c r="J64" s="203"/>
      <c r="K64" s="203"/>
      <c r="L64" s="20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06" t="s">
        <v>35</v>
      </c>
      <c r="B67" s="207"/>
      <c r="C67" s="208" t="str">
        <f>C1</f>
        <v>TIỀN NHÀ TRỌ THÁNG 04/2018</v>
      </c>
      <c r="D67" s="208"/>
      <c r="E67" s="208"/>
      <c r="F67" s="208"/>
      <c r="G67" s="208"/>
      <c r="H67" s="208"/>
      <c r="I67" s="208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09" t="str">
        <f>A2</f>
        <v>Tiền phòng Tháng 03</v>
      </c>
      <c r="B68" s="211" t="str">
        <f>B2</f>
        <v>Tiền điện Tháng 03</v>
      </c>
      <c r="C68" s="212"/>
      <c r="D68" s="212"/>
      <c r="E68" s="213"/>
      <c r="F68" s="211" t="str">
        <f>F2</f>
        <v>Tiền nước Tháng 03</v>
      </c>
      <c r="G68" s="214"/>
      <c r="H68" s="214"/>
      <c r="I68" s="215"/>
      <c r="J68" s="216" t="str">
        <f>J2</f>
        <v>Thuê bao truyền hình cáp Tháng 03</v>
      </c>
      <c r="K68" s="218" t="str">
        <f>K2</f>
        <v>Số tiền phải đóng (đồng)</v>
      </c>
      <c r="L68" s="230">
        <f>K70-J70</f>
        <v>2328000</v>
      </c>
      <c r="M68" s="46"/>
      <c r="N68" s="15"/>
      <c r="O68" s="15"/>
      <c r="P68" s="15"/>
    </row>
    <row r="69" spans="1:16" ht="59.25" x14ac:dyDescent="0.3">
      <c r="A69" s="210"/>
      <c r="B69" s="60" t="s">
        <v>13</v>
      </c>
      <c r="C69" s="60" t="s">
        <v>14</v>
      </c>
      <c r="D69" s="135" t="s">
        <v>15</v>
      </c>
      <c r="E69" s="133" t="s">
        <v>16</v>
      </c>
      <c r="F69" s="60" t="s">
        <v>13</v>
      </c>
      <c r="G69" s="60" t="s">
        <v>14</v>
      </c>
      <c r="H69" s="132" t="s">
        <v>17</v>
      </c>
      <c r="I69" s="134" t="s">
        <v>16</v>
      </c>
      <c r="J69" s="217"/>
      <c r="K69" s="219"/>
      <c r="L69" s="22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8779</v>
      </c>
      <c r="C70" s="61">
        <v>9090</v>
      </c>
      <c r="D70" s="19">
        <f>C70-B70</f>
        <v>311</v>
      </c>
      <c r="E70" s="48">
        <f>IF(D70&lt;=50,D70*$N$2,(D70-50)*$N$3+50*$N$2)</f>
        <v>933000</v>
      </c>
      <c r="F70" s="18">
        <v>535</v>
      </c>
      <c r="G70" s="18">
        <v>548</v>
      </c>
      <c r="H70" s="21">
        <f>G70-F70</f>
        <v>13</v>
      </c>
      <c r="I70" s="22">
        <f>H70*$O$2</f>
        <v>195000</v>
      </c>
      <c r="J70" s="22">
        <v>30000</v>
      </c>
      <c r="K70" s="23">
        <f>A70+E70+I70+J70</f>
        <v>2358000</v>
      </c>
      <c r="L70" s="220"/>
      <c r="M70" s="24"/>
      <c r="N70" s="25"/>
      <c r="O70" s="26"/>
      <c r="P70" s="26"/>
    </row>
    <row r="71" spans="1:16" ht="20.25" thickBot="1" x14ac:dyDescent="0.35">
      <c r="A71" s="202" t="str">
        <f>A31</f>
        <v xml:space="preserve">Lưu ý: Vui lòng thanh toán trước ngày 10/04/2018 tại địa chỉ nhà số 43A Nguyễn Văn Cự, P.Tân Tạo A, Q.Bình Tân </v>
      </c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0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06" t="s">
        <v>38</v>
      </c>
      <c r="B74" s="207"/>
      <c r="C74" s="208" t="str">
        <f>C1</f>
        <v>TIỀN NHÀ TRỌ THÁNG 04/2018</v>
      </c>
      <c r="D74" s="208"/>
      <c r="E74" s="208"/>
      <c r="F74" s="208"/>
      <c r="G74" s="208"/>
      <c r="H74" s="208"/>
      <c r="I74" s="208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09" t="str">
        <f>A2</f>
        <v>Tiền phòng Tháng 03</v>
      </c>
      <c r="B75" s="211" t="str">
        <f>B2</f>
        <v>Tiền điện Tháng 03</v>
      </c>
      <c r="C75" s="212"/>
      <c r="D75" s="212"/>
      <c r="E75" s="213"/>
      <c r="F75" s="211" t="str">
        <f>F2</f>
        <v>Tiền nước Tháng 03</v>
      </c>
      <c r="G75" s="214"/>
      <c r="H75" s="214"/>
      <c r="I75" s="215"/>
      <c r="J75" s="216" t="str">
        <f>J2</f>
        <v>Thuê bao truyền hình cáp Tháng 03</v>
      </c>
      <c r="K75" s="218" t="str">
        <f>K2</f>
        <v>Số tiền phải đóng (đồng)</v>
      </c>
      <c r="L75" s="220"/>
      <c r="M75" s="46"/>
      <c r="N75" s="15"/>
      <c r="O75" s="15"/>
      <c r="P75" s="15"/>
    </row>
    <row r="76" spans="1:16" ht="59.25" x14ac:dyDescent="0.3">
      <c r="A76" s="210"/>
      <c r="B76" s="60" t="s">
        <v>13</v>
      </c>
      <c r="C76" s="60" t="s">
        <v>14</v>
      </c>
      <c r="D76" s="135" t="s">
        <v>15</v>
      </c>
      <c r="E76" s="133" t="s">
        <v>16</v>
      </c>
      <c r="F76" s="60" t="s">
        <v>13</v>
      </c>
      <c r="G76" s="60" t="s">
        <v>14</v>
      </c>
      <c r="H76" s="132" t="s">
        <v>17</v>
      </c>
      <c r="I76" s="134" t="s">
        <v>16</v>
      </c>
      <c r="J76" s="217"/>
      <c r="K76" s="219"/>
      <c r="L76" s="22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18406</v>
      </c>
      <c r="C77" s="61">
        <v>18782</v>
      </c>
      <c r="D77" s="19">
        <f>C77-B77</f>
        <v>376</v>
      </c>
      <c r="E77" s="20">
        <f>IF(D77&lt;=50,D77*$N$2,(D77-50)*$N$3+50*$N$2)</f>
        <v>1128000</v>
      </c>
      <c r="F77" s="18">
        <v>754</v>
      </c>
      <c r="G77" s="18">
        <v>766</v>
      </c>
      <c r="H77" s="21">
        <f>G77-F77</f>
        <v>12</v>
      </c>
      <c r="I77" s="22">
        <f>H77*$O$2</f>
        <v>180000</v>
      </c>
      <c r="J77" s="22">
        <v>30000</v>
      </c>
      <c r="K77" s="23">
        <f>A77+E77+I77+J77</f>
        <v>2538000</v>
      </c>
      <c r="L77" s="220"/>
      <c r="M77" s="24"/>
      <c r="N77" s="25"/>
      <c r="O77" s="26"/>
      <c r="P77" s="26"/>
    </row>
    <row r="78" spans="1:16" ht="20.25" thickBot="1" x14ac:dyDescent="0.35">
      <c r="A78" s="202" t="str">
        <f>A31</f>
        <v xml:space="preserve">Lưu ý: Vui lòng thanh toán trước ngày 10/04/2018 tại địa chỉ nhà số 43A Nguyễn Văn Cự, P.Tân Tạo A, Q.Bình Tân </v>
      </c>
      <c r="B78" s="203"/>
      <c r="C78" s="203"/>
      <c r="D78" s="203"/>
      <c r="E78" s="203"/>
      <c r="F78" s="203"/>
      <c r="G78" s="203"/>
      <c r="H78" s="203"/>
      <c r="I78" s="203"/>
      <c r="J78" s="203"/>
      <c r="K78" s="203"/>
      <c r="L78" s="204"/>
      <c r="M78" s="126"/>
      <c r="O78" s="99"/>
    </row>
    <row r="79" spans="1:16" ht="21" thickTop="1" x14ac:dyDescent="0.3">
      <c r="A79" s="206" t="s">
        <v>41</v>
      </c>
      <c r="B79" s="207"/>
      <c r="C79" s="208" t="str">
        <f>C1</f>
        <v>TIỀN NHÀ TRỌ THÁNG 04/2018</v>
      </c>
      <c r="D79" s="208"/>
      <c r="E79" s="208"/>
      <c r="F79" s="208"/>
      <c r="G79" s="208"/>
      <c r="H79" s="208"/>
      <c r="I79" s="208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09" t="str">
        <f>A2</f>
        <v>Tiền phòng Tháng 03</v>
      </c>
      <c r="B80" s="211" t="str">
        <f>B2</f>
        <v>Tiền điện Tháng 03</v>
      </c>
      <c r="C80" s="212"/>
      <c r="D80" s="212"/>
      <c r="E80" s="213"/>
      <c r="F80" s="211" t="str">
        <f>F2</f>
        <v>Tiền nước Tháng 03</v>
      </c>
      <c r="G80" s="214"/>
      <c r="H80" s="214"/>
      <c r="I80" s="215"/>
      <c r="J80" s="216" t="str">
        <f>J2</f>
        <v>Thuê bao truyền hình cáp Tháng 03</v>
      </c>
      <c r="K80" s="218" t="str">
        <f>K2</f>
        <v>Số tiền phải đóng (đồng)</v>
      </c>
      <c r="L80" s="230">
        <f>K82-J82</f>
        <v>1704000</v>
      </c>
      <c r="M80" s="46"/>
      <c r="N80" s="15"/>
      <c r="O80" s="15"/>
      <c r="P80" s="15"/>
    </row>
    <row r="81" spans="1:16" ht="59.25" x14ac:dyDescent="0.3">
      <c r="A81" s="210"/>
      <c r="B81" s="60" t="s">
        <v>13</v>
      </c>
      <c r="C81" s="60" t="s">
        <v>14</v>
      </c>
      <c r="D81" s="135" t="s">
        <v>15</v>
      </c>
      <c r="E81" s="133" t="s">
        <v>16</v>
      </c>
      <c r="F81" s="60" t="s">
        <v>13</v>
      </c>
      <c r="G81" s="60" t="s">
        <v>14</v>
      </c>
      <c r="H81" s="132" t="s">
        <v>17</v>
      </c>
      <c r="I81" s="134" t="s">
        <v>16</v>
      </c>
      <c r="J81" s="217"/>
      <c r="K81" s="219"/>
      <c r="L81" s="22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4422</v>
      </c>
      <c r="C82" s="18">
        <v>4535</v>
      </c>
      <c r="D82" s="19">
        <f>C82-B82</f>
        <v>113</v>
      </c>
      <c r="E82" s="48">
        <f>IF(D82&lt;=50,D82*$N$2,(D82-50)*$N$3+50*$N$2)</f>
        <v>339000</v>
      </c>
      <c r="F82" s="18">
        <v>571</v>
      </c>
      <c r="G82" s="18">
        <v>582</v>
      </c>
      <c r="H82" s="21">
        <f>G82-F82</f>
        <v>11</v>
      </c>
      <c r="I82" s="22">
        <f>H82*$O$2</f>
        <v>165000</v>
      </c>
      <c r="J82" s="22">
        <v>30000</v>
      </c>
      <c r="K82" s="23">
        <f>A82+E82+I82+J82</f>
        <v>1734000</v>
      </c>
      <c r="L82" s="220"/>
      <c r="M82" s="24"/>
      <c r="N82" s="25"/>
      <c r="O82" s="26"/>
      <c r="P82" s="26"/>
    </row>
    <row r="83" spans="1:16" s="50" customFormat="1" ht="16.5" thickBot="1" x14ac:dyDescent="0.3">
      <c r="A83" s="226" t="str">
        <f>A31</f>
        <v xml:space="preserve">Lưu ý: Vui lòng thanh toán trước ngày 10/04/2018 tại địa chỉ nhà số 43A Nguyễn Văn Cự, P.Tân Tạo A, Q.Bình Tân </v>
      </c>
      <c r="B83" s="227"/>
      <c r="C83" s="227"/>
      <c r="D83" s="227"/>
      <c r="E83" s="227"/>
      <c r="F83" s="227"/>
      <c r="G83" s="227"/>
      <c r="H83" s="227"/>
      <c r="I83" s="227"/>
      <c r="J83" s="227"/>
      <c r="K83" s="227"/>
      <c r="L83" s="228"/>
      <c r="M83" s="49"/>
      <c r="N83" s="229"/>
      <c r="O83" s="22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06" t="s">
        <v>44</v>
      </c>
      <c r="B86" s="207"/>
      <c r="C86" s="208" t="str">
        <f>C1</f>
        <v>TIỀN NHÀ TRỌ THÁNG 04/2018</v>
      </c>
      <c r="D86" s="208"/>
      <c r="E86" s="208"/>
      <c r="F86" s="208"/>
      <c r="G86" s="208"/>
      <c r="H86" s="208"/>
      <c r="I86" s="208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09" t="str">
        <f>A2</f>
        <v>Tiền phòng Tháng 03</v>
      </c>
      <c r="B87" s="211" t="str">
        <f>B2</f>
        <v>Tiền điện Tháng 03</v>
      </c>
      <c r="C87" s="212"/>
      <c r="D87" s="212"/>
      <c r="E87" s="213"/>
      <c r="F87" s="211" t="str">
        <f>F2</f>
        <v>Tiền nước Tháng 03</v>
      </c>
      <c r="G87" s="214"/>
      <c r="H87" s="214"/>
      <c r="I87" s="215"/>
      <c r="J87" s="216" t="str">
        <f>J2</f>
        <v>Thuê bao truyền hình cáp Tháng 03</v>
      </c>
      <c r="K87" s="218" t="str">
        <f>K2</f>
        <v>Số tiền phải đóng (đồng)</v>
      </c>
      <c r="L87" s="220"/>
      <c r="M87" s="46"/>
      <c r="N87" s="15"/>
      <c r="O87" s="15"/>
      <c r="P87" s="15"/>
    </row>
    <row r="88" spans="1:16" ht="59.25" x14ac:dyDescent="0.3">
      <c r="A88" s="210"/>
      <c r="B88" s="60" t="s">
        <v>13</v>
      </c>
      <c r="C88" s="60" t="s">
        <v>14</v>
      </c>
      <c r="D88" s="135" t="s">
        <v>15</v>
      </c>
      <c r="E88" s="133" t="s">
        <v>16</v>
      </c>
      <c r="F88" s="60" t="s">
        <v>13</v>
      </c>
      <c r="G88" s="60" t="s">
        <v>14</v>
      </c>
      <c r="H88" s="132" t="s">
        <v>17</v>
      </c>
      <c r="I88" s="134" t="s">
        <v>16</v>
      </c>
      <c r="J88" s="217"/>
      <c r="K88" s="219"/>
      <c r="L88" s="22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3150</v>
      </c>
      <c r="C89" s="18">
        <v>3195</v>
      </c>
      <c r="D89" s="19">
        <f>C89-B89</f>
        <v>45</v>
      </c>
      <c r="E89" s="48">
        <f>IF(D89&lt;=50,D89*$N$2,(D89-50)*$N$3+50*$N$2)</f>
        <v>135000</v>
      </c>
      <c r="F89" s="18">
        <v>747</v>
      </c>
      <c r="G89" s="18">
        <v>754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1440000</v>
      </c>
      <c r="L89" s="220"/>
      <c r="M89" s="24"/>
      <c r="N89" s="25"/>
      <c r="O89" s="26"/>
      <c r="P89" s="26"/>
    </row>
    <row r="90" spans="1:16" ht="20.25" thickBot="1" x14ac:dyDescent="0.35">
      <c r="A90" s="202" t="s">
        <v>97</v>
      </c>
      <c r="B90" s="203"/>
      <c r="C90" s="203"/>
      <c r="D90" s="203"/>
      <c r="E90" s="203"/>
      <c r="F90" s="203"/>
      <c r="G90" s="203"/>
      <c r="H90" s="203"/>
      <c r="I90" s="203"/>
      <c r="J90" s="203"/>
      <c r="K90" s="203"/>
      <c r="L90" s="204"/>
      <c r="M90" s="27"/>
      <c r="N90" s="205"/>
      <c r="O90" s="205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06" t="s">
        <v>45</v>
      </c>
      <c r="B93" s="207"/>
      <c r="C93" s="208" t="str">
        <f>C1</f>
        <v>TIỀN NHÀ TRỌ THÁNG 04/2018</v>
      </c>
      <c r="D93" s="208"/>
      <c r="E93" s="208"/>
      <c r="F93" s="208"/>
      <c r="G93" s="208"/>
      <c r="H93" s="208"/>
      <c r="I93" s="208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24" t="s">
        <v>3</v>
      </c>
      <c r="B94" s="211" t="str">
        <f>B2</f>
        <v>Tiền điện Tháng 03</v>
      </c>
      <c r="C94" s="212"/>
      <c r="D94" s="212"/>
      <c r="E94" s="213"/>
      <c r="F94" s="211" t="str">
        <f>F2</f>
        <v>Tiền nước Tháng 03</v>
      </c>
      <c r="G94" s="214"/>
      <c r="H94" s="214"/>
      <c r="I94" s="215"/>
      <c r="J94" s="216" t="str">
        <f>J9</f>
        <v>Thuê bao truyền hình cáp Tháng 03</v>
      </c>
      <c r="K94" s="218" t="str">
        <f>K87</f>
        <v>Số tiền phải đóng (đồng)</v>
      </c>
      <c r="L94" s="220"/>
      <c r="M94" s="46"/>
      <c r="N94" s="15"/>
      <c r="O94" s="15"/>
      <c r="P94" s="15"/>
    </row>
    <row r="95" spans="1:16" ht="59.25" x14ac:dyDescent="0.3">
      <c r="A95" s="225"/>
      <c r="B95" s="60" t="s">
        <v>13</v>
      </c>
      <c r="C95" s="60" t="s">
        <v>14</v>
      </c>
      <c r="D95" s="135" t="s">
        <v>15</v>
      </c>
      <c r="E95" s="133" t="s">
        <v>16</v>
      </c>
      <c r="F95" s="60" t="s">
        <v>13</v>
      </c>
      <c r="G95" s="60" t="s">
        <v>14</v>
      </c>
      <c r="H95" s="132" t="s">
        <v>17</v>
      </c>
      <c r="I95" s="134" t="s">
        <v>16</v>
      </c>
      <c r="J95" s="217"/>
      <c r="K95" s="219"/>
      <c r="L95" s="22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3757</v>
      </c>
      <c r="C96" s="18">
        <v>3873</v>
      </c>
      <c r="D96" s="19">
        <f>C96-B96</f>
        <v>116</v>
      </c>
      <c r="E96" s="48">
        <f>IF(D96&lt;=50,D96*$N$2,(D96-50)*$N$3+50*$N$2)</f>
        <v>348000</v>
      </c>
      <c r="F96" s="18">
        <v>201</v>
      </c>
      <c r="G96" s="18">
        <v>213</v>
      </c>
      <c r="H96" s="21">
        <f>G96-F96</f>
        <v>12</v>
      </c>
      <c r="I96" s="22">
        <f>H96*$O$2</f>
        <v>180000</v>
      </c>
      <c r="J96" s="22">
        <v>0</v>
      </c>
      <c r="K96" s="23">
        <f>A96+E96+I96+J96</f>
        <v>1728000</v>
      </c>
      <c r="L96" s="220"/>
      <c r="M96" s="24"/>
      <c r="N96" s="25"/>
      <c r="O96" s="26"/>
      <c r="P96" s="26"/>
    </row>
    <row r="97" spans="1:16" ht="20.25" thickBot="1" x14ac:dyDescent="0.35">
      <c r="A97" s="202" t="str">
        <f>A31</f>
        <v xml:space="preserve">Lưu ý: Vui lòng thanh toán trước ngày 10/04/2018 tại địa chỉ nhà số 43A Nguyễn Văn Cự, P.Tân Tạo A, Q.Bình Tân </v>
      </c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4"/>
      <c r="M97" s="27"/>
      <c r="N97" s="205"/>
      <c r="O97" s="205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06" t="s">
        <v>47</v>
      </c>
      <c r="B100" s="207"/>
      <c r="C100" s="208" t="str">
        <f>C1</f>
        <v>TIỀN NHÀ TRỌ THÁNG 04/2018</v>
      </c>
      <c r="D100" s="208"/>
      <c r="E100" s="208"/>
      <c r="F100" s="208"/>
      <c r="G100" s="208"/>
      <c r="H100" s="208"/>
      <c r="I100" s="208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09" t="str">
        <f>A2</f>
        <v>Tiền phòng Tháng 03</v>
      </c>
      <c r="B101" s="211" t="str">
        <f>B2</f>
        <v>Tiền điện Tháng 03</v>
      </c>
      <c r="C101" s="212"/>
      <c r="D101" s="212"/>
      <c r="E101" s="213"/>
      <c r="F101" s="211" t="str">
        <f>F2</f>
        <v>Tiền nước Tháng 03</v>
      </c>
      <c r="G101" s="214"/>
      <c r="H101" s="214"/>
      <c r="I101" s="215"/>
      <c r="J101" s="216" t="str">
        <f>J2</f>
        <v>Thuê bao truyền hình cáp Tháng 03</v>
      </c>
      <c r="K101" s="218" t="str">
        <f>K2</f>
        <v>Số tiền phải đóng (đồng)</v>
      </c>
      <c r="L101" s="220"/>
      <c r="M101" s="46"/>
      <c r="N101" s="15"/>
      <c r="O101" s="15"/>
      <c r="P101" s="15"/>
    </row>
    <row r="102" spans="1:16" ht="59.25" x14ac:dyDescent="0.3">
      <c r="A102" s="210"/>
      <c r="B102" s="60" t="s">
        <v>13</v>
      </c>
      <c r="C102" s="60" t="s">
        <v>14</v>
      </c>
      <c r="D102" s="135" t="s">
        <v>15</v>
      </c>
      <c r="E102" s="133" t="s">
        <v>16</v>
      </c>
      <c r="F102" s="60" t="s">
        <v>13</v>
      </c>
      <c r="G102" s="60" t="s">
        <v>14</v>
      </c>
      <c r="H102" s="132" t="s">
        <v>17</v>
      </c>
      <c r="I102" s="134" t="s">
        <v>16</v>
      </c>
      <c r="J102" s="217"/>
      <c r="K102" s="219"/>
      <c r="L102" s="22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4157</v>
      </c>
      <c r="C103" s="18">
        <v>4192</v>
      </c>
      <c r="D103" s="19">
        <f>C103-B103</f>
        <v>35</v>
      </c>
      <c r="E103" s="48">
        <f>IF(D103&lt;=50,D103*$N$2,(D103-50)*$N$3+50*$N$2)</f>
        <v>105000</v>
      </c>
      <c r="F103" s="18">
        <v>507</v>
      </c>
      <c r="G103" s="18">
        <v>511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1395000</v>
      </c>
      <c r="L103" s="220"/>
      <c r="M103" s="24"/>
      <c r="N103" s="25"/>
      <c r="O103" s="26"/>
      <c r="P103" s="26"/>
    </row>
    <row r="104" spans="1:16" ht="20.25" thickBot="1" x14ac:dyDescent="0.35">
      <c r="A104" s="202" t="str">
        <f>A97</f>
        <v xml:space="preserve">Lưu ý: Vui lòng thanh toán trước ngày 10/04/2018 tại địa chỉ nhà số 43A Nguyễn Văn Cự, P.Tân Tạo A, Q.Bình Tân </v>
      </c>
      <c r="B104" s="203"/>
      <c r="C104" s="203"/>
      <c r="D104" s="203"/>
      <c r="E104" s="203"/>
      <c r="F104" s="203"/>
      <c r="G104" s="203"/>
      <c r="H104" s="203"/>
      <c r="I104" s="203"/>
      <c r="J104" s="203"/>
      <c r="K104" s="203"/>
      <c r="L104" s="204"/>
      <c r="M104" s="127">
        <v>706</v>
      </c>
      <c r="N104" s="128">
        <v>732</v>
      </c>
      <c r="O104" s="128"/>
    </row>
    <row r="105" spans="1:16" ht="21" thickTop="1" x14ac:dyDescent="0.3">
      <c r="A105" s="206" t="s">
        <v>49</v>
      </c>
      <c r="B105" s="207"/>
      <c r="C105" s="208" t="str">
        <f>C1</f>
        <v>TIỀN NHÀ TRỌ THÁNG 04/2018</v>
      </c>
      <c r="D105" s="208"/>
      <c r="E105" s="208"/>
      <c r="F105" s="208"/>
      <c r="G105" s="208"/>
      <c r="H105" s="208"/>
      <c r="I105" s="208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09" t="str">
        <f>A2</f>
        <v>Tiền phòng Tháng 03</v>
      </c>
      <c r="B106" s="211" t="str">
        <f>B2</f>
        <v>Tiền điện Tháng 03</v>
      </c>
      <c r="C106" s="212"/>
      <c r="D106" s="212"/>
      <c r="E106" s="213"/>
      <c r="F106" s="211" t="str">
        <f>F2</f>
        <v>Tiền nước Tháng 03</v>
      </c>
      <c r="G106" s="214"/>
      <c r="H106" s="214"/>
      <c r="I106" s="215"/>
      <c r="J106" s="216" t="str">
        <f>J2</f>
        <v>Thuê bao truyền hình cáp Tháng 03</v>
      </c>
      <c r="K106" s="218" t="str">
        <f>K2</f>
        <v>Số tiền phải đóng (đồng)</v>
      </c>
      <c r="L106" s="220"/>
      <c r="M106" s="14"/>
      <c r="N106" s="15"/>
      <c r="O106" s="15"/>
      <c r="P106" s="15"/>
    </row>
    <row r="107" spans="1:16" ht="59.25" x14ac:dyDescent="0.3">
      <c r="A107" s="210"/>
      <c r="B107" s="60" t="s">
        <v>13</v>
      </c>
      <c r="C107" s="60" t="s">
        <v>14</v>
      </c>
      <c r="D107" s="135" t="s">
        <v>15</v>
      </c>
      <c r="E107" s="133" t="s">
        <v>16</v>
      </c>
      <c r="F107" s="60" t="s">
        <v>13</v>
      </c>
      <c r="G107" s="60" t="s">
        <v>14</v>
      </c>
      <c r="H107" s="132" t="s">
        <v>17</v>
      </c>
      <c r="I107" s="134" t="s">
        <v>16</v>
      </c>
      <c r="J107" s="217"/>
      <c r="K107" s="219"/>
      <c r="L107" s="220"/>
      <c r="M107" s="14"/>
      <c r="N107" s="15"/>
      <c r="O107" s="15"/>
      <c r="P107" s="16"/>
    </row>
    <row r="108" spans="1:16" x14ac:dyDescent="0.3">
      <c r="A108" s="17">
        <v>1500000</v>
      </c>
      <c r="B108" s="18">
        <v>2537</v>
      </c>
      <c r="C108" s="18">
        <v>2611</v>
      </c>
      <c r="D108" s="19">
        <f>C108-B108</f>
        <v>74</v>
      </c>
      <c r="E108" s="48">
        <f>IF(D108&lt;=50,D108*$N$2,(D108-50)*$N$3+50*$N$2)</f>
        <v>222000</v>
      </c>
      <c r="F108" s="18">
        <v>172</v>
      </c>
      <c r="G108" s="18">
        <v>178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1812000</v>
      </c>
      <c r="L108" s="220"/>
      <c r="M108" s="24"/>
      <c r="N108" s="25"/>
      <c r="O108" s="26"/>
      <c r="P108" s="26"/>
    </row>
    <row r="109" spans="1:16" ht="20.25" thickBot="1" x14ac:dyDescent="0.35">
      <c r="A109" s="202" t="str">
        <f>A31</f>
        <v xml:space="preserve">Lưu ý: Vui lòng thanh toán trước ngày 10/04/2018 tại địa chỉ nhà số 43A Nguyễn Văn Cự, P.Tân Tạo A, Q.Bình Tân </v>
      </c>
      <c r="B109" s="203"/>
      <c r="C109" s="203"/>
      <c r="D109" s="203"/>
      <c r="E109" s="203"/>
      <c r="F109" s="203"/>
      <c r="G109" s="203"/>
      <c r="H109" s="203"/>
      <c r="I109" s="203"/>
      <c r="J109" s="203"/>
      <c r="K109" s="203"/>
      <c r="L109" s="204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06" t="s">
        <v>50</v>
      </c>
      <c r="B112" s="207"/>
      <c r="C112" s="208" t="str">
        <f>C1</f>
        <v>TIỀN NHÀ TRỌ THÁNG 04/2018</v>
      </c>
      <c r="D112" s="208"/>
      <c r="E112" s="208"/>
      <c r="F112" s="208"/>
      <c r="G112" s="208"/>
      <c r="H112" s="208"/>
      <c r="I112" s="208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09" t="str">
        <f>A2</f>
        <v>Tiền phòng Tháng 03</v>
      </c>
      <c r="B113" s="211" t="str">
        <f>B2</f>
        <v>Tiền điện Tháng 03</v>
      </c>
      <c r="C113" s="212"/>
      <c r="D113" s="212"/>
      <c r="E113" s="213"/>
      <c r="F113" s="211" t="str">
        <f>F2</f>
        <v>Tiền nước Tháng 03</v>
      </c>
      <c r="G113" s="214"/>
      <c r="H113" s="214"/>
      <c r="I113" s="215"/>
      <c r="J113" s="216" t="str">
        <f>J2</f>
        <v>Thuê bao truyền hình cáp Tháng 03</v>
      </c>
      <c r="K113" s="218" t="str">
        <f>K2</f>
        <v>Số tiền phải đóng (đồng)</v>
      </c>
      <c r="L113" s="220"/>
      <c r="M113" s="46"/>
      <c r="N113" s="15"/>
      <c r="O113" s="15"/>
      <c r="P113" s="15"/>
    </row>
    <row r="114" spans="1:16" ht="59.25" x14ac:dyDescent="0.3">
      <c r="A114" s="210"/>
      <c r="B114" s="60" t="s">
        <v>13</v>
      </c>
      <c r="C114" s="60" t="s">
        <v>14</v>
      </c>
      <c r="D114" s="135" t="s">
        <v>15</v>
      </c>
      <c r="E114" s="133" t="s">
        <v>16</v>
      </c>
      <c r="F114" s="60" t="s">
        <v>13</v>
      </c>
      <c r="G114" s="60" t="s">
        <v>14</v>
      </c>
      <c r="H114" s="132" t="s">
        <v>17</v>
      </c>
      <c r="I114" s="134" t="s">
        <v>16</v>
      </c>
      <c r="J114" s="217"/>
      <c r="K114" s="219"/>
      <c r="L114" s="220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1871</v>
      </c>
      <c r="C115" s="18">
        <v>2197</v>
      </c>
      <c r="D115" s="19">
        <f>C115-B115</f>
        <v>326</v>
      </c>
      <c r="E115" s="20">
        <f>IF(D115&lt;=50,D115*$N$2,(D115-50)*$N$3+50*$N$2)</f>
        <v>978000</v>
      </c>
      <c r="F115" s="18">
        <v>915</v>
      </c>
      <c r="G115" s="18">
        <v>930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4248000</v>
      </c>
      <c r="L115" s="220"/>
      <c r="M115" s="24"/>
      <c r="N115" s="25"/>
      <c r="O115" s="26"/>
      <c r="P115" s="26"/>
    </row>
    <row r="116" spans="1:16" ht="20.25" thickBot="1" x14ac:dyDescent="0.35">
      <c r="A116" s="202" t="str">
        <f>A31</f>
        <v xml:space="preserve">Lưu ý: Vui lòng thanh toán trước ngày 10/04/2018 tại địa chỉ nhà số 43A Nguyễn Văn Cự, P.Tân Tạo A, Q.Bình Tân </v>
      </c>
      <c r="B116" s="203"/>
      <c r="C116" s="203"/>
      <c r="D116" s="203"/>
      <c r="E116" s="203"/>
      <c r="F116" s="203"/>
      <c r="G116" s="203"/>
      <c r="H116" s="203"/>
      <c r="I116" s="203"/>
      <c r="J116" s="203"/>
      <c r="K116" s="203"/>
      <c r="L116" s="204"/>
      <c r="M116" s="127">
        <v>926</v>
      </c>
      <c r="N116" s="205">
        <v>955</v>
      </c>
      <c r="O116" s="205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06" t="s">
        <v>52</v>
      </c>
      <c r="B119" s="207"/>
      <c r="C119" s="208" t="str">
        <f>C1</f>
        <v>TIỀN NHÀ TRỌ THÁNG 04/2018</v>
      </c>
      <c r="D119" s="208"/>
      <c r="E119" s="208"/>
      <c r="F119" s="208"/>
      <c r="G119" s="208"/>
      <c r="H119" s="208"/>
      <c r="I119" s="208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09" t="str">
        <f>A2</f>
        <v>Tiền phòng Tháng 03</v>
      </c>
      <c r="B120" s="211" t="str">
        <f>B2</f>
        <v>Tiền điện Tháng 03</v>
      </c>
      <c r="C120" s="212"/>
      <c r="D120" s="212"/>
      <c r="E120" s="213"/>
      <c r="F120" s="211" t="str">
        <f>F2</f>
        <v>Tiền nước Tháng 03</v>
      </c>
      <c r="G120" s="214"/>
      <c r="H120" s="214"/>
      <c r="I120" s="215"/>
      <c r="J120" s="216" t="str">
        <f>J2</f>
        <v>Thuê bao truyền hình cáp Tháng 03</v>
      </c>
      <c r="K120" s="218" t="str">
        <f>K2</f>
        <v>Số tiền phải đóng (đồng)</v>
      </c>
      <c r="L120" s="220"/>
      <c r="M120" s="14"/>
      <c r="N120" s="15"/>
      <c r="O120" s="15"/>
      <c r="P120" s="15"/>
    </row>
    <row r="121" spans="1:16" ht="59.25" x14ac:dyDescent="0.3">
      <c r="A121" s="210"/>
      <c r="B121" s="60" t="s">
        <v>13</v>
      </c>
      <c r="C121" s="60" t="s">
        <v>14</v>
      </c>
      <c r="D121" s="135" t="s">
        <v>15</v>
      </c>
      <c r="E121" s="133" t="s">
        <v>16</v>
      </c>
      <c r="F121" s="60" t="s">
        <v>13</v>
      </c>
      <c r="G121" s="60" t="s">
        <v>14</v>
      </c>
      <c r="H121" s="132" t="s">
        <v>17</v>
      </c>
      <c r="I121" s="134" t="s">
        <v>16</v>
      </c>
      <c r="J121" s="217"/>
      <c r="K121" s="219"/>
      <c r="L121" s="220"/>
      <c r="M121" s="14"/>
      <c r="N121" s="15"/>
      <c r="O121" s="15"/>
      <c r="P121" s="16"/>
    </row>
    <row r="122" spans="1:16" x14ac:dyDescent="0.3">
      <c r="A122" s="17">
        <v>1200000</v>
      </c>
      <c r="B122" s="18">
        <v>1700</v>
      </c>
      <c r="C122" s="18">
        <v>1795</v>
      </c>
      <c r="D122" s="19">
        <f>C122-B122</f>
        <v>95</v>
      </c>
      <c r="E122" s="48">
        <f>IF(D122&lt;=50,D122*$N$2,(D122-50)*$N$3+50*$N$2)</f>
        <v>285000</v>
      </c>
      <c r="F122" s="18">
        <v>381</v>
      </c>
      <c r="G122" s="18">
        <v>388</v>
      </c>
      <c r="H122" s="21">
        <f>G122-F122</f>
        <v>7</v>
      </c>
      <c r="I122" s="22">
        <f>H122*$O$4</f>
        <v>126000</v>
      </c>
      <c r="J122" s="22">
        <v>30000</v>
      </c>
      <c r="K122" s="23">
        <f>A122+E122+I122+J122</f>
        <v>1641000</v>
      </c>
      <c r="L122" s="220"/>
      <c r="M122" s="24"/>
      <c r="N122" s="25"/>
      <c r="O122" s="26"/>
      <c r="P122" s="26"/>
    </row>
    <row r="123" spans="1:16" ht="20.25" thickBot="1" x14ac:dyDescent="0.35">
      <c r="A123" s="221" t="str">
        <f>A31</f>
        <v xml:space="preserve">Lưu ý: Vui lòng thanh toán trước ngày 10/04/2018 tại địa chỉ nhà số 43A Nguyễn Văn Cự, P.Tân Tạo A, Q.Bình Tân </v>
      </c>
      <c r="B123" s="222"/>
      <c r="C123" s="222"/>
      <c r="D123" s="222"/>
      <c r="E123" s="222"/>
      <c r="F123" s="222"/>
      <c r="G123" s="222"/>
      <c r="H123" s="222"/>
      <c r="I123" s="222"/>
      <c r="J123" s="222"/>
      <c r="K123" s="222"/>
      <c r="L123" s="223"/>
      <c r="M123" s="27"/>
      <c r="N123" s="205"/>
      <c r="O123" s="205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06" t="s">
        <v>55</v>
      </c>
      <c r="B126" s="207"/>
      <c r="C126" s="208" t="str">
        <f>C1</f>
        <v>TIỀN NHÀ TRỌ THÁNG 04/2018</v>
      </c>
      <c r="D126" s="208"/>
      <c r="E126" s="208"/>
      <c r="F126" s="208"/>
      <c r="G126" s="208"/>
      <c r="H126" s="208"/>
      <c r="I126" s="208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09" t="str">
        <f>A2</f>
        <v>Tiền phòng Tháng 03</v>
      </c>
      <c r="B127" s="211" t="str">
        <f>B2</f>
        <v>Tiền điện Tháng 03</v>
      </c>
      <c r="C127" s="212"/>
      <c r="D127" s="212"/>
      <c r="E127" s="213"/>
      <c r="F127" s="211" t="str">
        <f>F2</f>
        <v>Tiền nước Tháng 03</v>
      </c>
      <c r="G127" s="214"/>
      <c r="H127" s="214"/>
      <c r="I127" s="215"/>
      <c r="J127" s="216" t="str">
        <f>J2</f>
        <v>Thuê bao truyền hình cáp Tháng 03</v>
      </c>
      <c r="K127" s="218" t="str">
        <f>K2</f>
        <v>Số tiền phải đóng (đồng)</v>
      </c>
      <c r="L127" s="220"/>
      <c r="M127" s="46"/>
      <c r="N127" s="15"/>
      <c r="O127" s="15"/>
      <c r="P127" s="15"/>
    </row>
    <row r="128" spans="1:16" ht="59.25" x14ac:dyDescent="0.3">
      <c r="A128" s="210"/>
      <c r="B128" s="60" t="s">
        <v>13</v>
      </c>
      <c r="C128" s="60" t="s">
        <v>14</v>
      </c>
      <c r="D128" s="135" t="s">
        <v>15</v>
      </c>
      <c r="E128" s="133" t="s">
        <v>16</v>
      </c>
      <c r="F128" s="60" t="s">
        <v>13</v>
      </c>
      <c r="G128" s="60" t="s">
        <v>14</v>
      </c>
      <c r="H128" s="132" t="s">
        <v>17</v>
      </c>
      <c r="I128" s="134" t="s">
        <v>16</v>
      </c>
      <c r="J128" s="217"/>
      <c r="K128" s="219"/>
      <c r="L128" s="220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2414</v>
      </c>
      <c r="C129" s="18">
        <v>2470</v>
      </c>
      <c r="D129" s="19">
        <f>C129-B129</f>
        <v>56</v>
      </c>
      <c r="E129" s="48">
        <f>IF(D129&lt;=50,D129*$N$2,(D129-50)*$N$3+50*$N$2)</f>
        <v>168000</v>
      </c>
      <c r="F129" s="18">
        <v>516</v>
      </c>
      <c r="G129" s="18">
        <v>524</v>
      </c>
      <c r="H129" s="21">
        <f>G129-F129</f>
        <v>8</v>
      </c>
      <c r="I129" s="22">
        <f>H129*$O$4</f>
        <v>144000</v>
      </c>
      <c r="J129" s="22">
        <v>0</v>
      </c>
      <c r="K129" s="23">
        <f>(A129+E129+I129+J129)</f>
        <v>1512000</v>
      </c>
      <c r="L129" s="220"/>
      <c r="M129" s="24"/>
      <c r="N129" s="25"/>
      <c r="O129" s="26"/>
      <c r="P129" s="26"/>
    </row>
    <row r="130" spans="1:17" ht="20.100000000000001" customHeight="1" thickBot="1" x14ac:dyDescent="0.35">
      <c r="A130" s="202" t="str">
        <f>A31</f>
        <v xml:space="preserve">Lưu ý: Vui lòng thanh toán trước ngày 10/04/2018 tại địa chỉ nhà số 43A Nguyễn Văn Cự, P.Tân Tạo A, Q.Bình Tân </v>
      </c>
      <c r="B130" s="203"/>
      <c r="C130" s="203"/>
      <c r="D130" s="203"/>
      <c r="E130" s="203"/>
      <c r="F130" s="203"/>
      <c r="G130" s="203"/>
      <c r="H130" s="203"/>
      <c r="I130" s="203"/>
      <c r="J130" s="203"/>
      <c r="K130" s="203"/>
      <c r="L130" s="204"/>
      <c r="M130" s="127"/>
      <c r="N130" s="205"/>
      <c r="O130" s="205"/>
    </row>
    <row r="131" spans="1:17" ht="30" customHeight="1" thickTop="1" x14ac:dyDescent="0.3">
      <c r="A131" s="206" t="s">
        <v>56</v>
      </c>
      <c r="B131" s="207"/>
      <c r="C131" s="208" t="str">
        <f>C1</f>
        <v>TIỀN NHÀ TRỌ THÁNG 04/2018</v>
      </c>
      <c r="D131" s="208"/>
      <c r="E131" s="208"/>
      <c r="F131" s="208"/>
      <c r="G131" s="208"/>
      <c r="H131" s="208"/>
      <c r="I131" s="208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09" t="str">
        <f>A2</f>
        <v>Tiền phòng Tháng 03</v>
      </c>
      <c r="B132" s="211" t="str">
        <f>B2</f>
        <v>Tiền điện Tháng 03</v>
      </c>
      <c r="C132" s="212"/>
      <c r="D132" s="212"/>
      <c r="E132" s="213"/>
      <c r="F132" s="211" t="str">
        <f>F127</f>
        <v>Tiền nước Tháng 03</v>
      </c>
      <c r="G132" s="214"/>
      <c r="H132" s="214"/>
      <c r="I132" s="215"/>
      <c r="J132" s="216" t="str">
        <f>J2</f>
        <v>Thuê bao truyền hình cáp Tháng 03</v>
      </c>
      <c r="K132" s="218" t="str">
        <f>K2</f>
        <v>Số tiền phải đóng (đồng)</v>
      </c>
      <c r="L132" s="220"/>
      <c r="M132" s="14"/>
      <c r="N132" s="15"/>
      <c r="O132" s="15"/>
      <c r="P132" s="15"/>
    </row>
    <row r="133" spans="1:17" ht="39.950000000000003" customHeight="1" x14ac:dyDescent="0.3">
      <c r="A133" s="210"/>
      <c r="B133" s="60" t="s">
        <v>13</v>
      </c>
      <c r="C133" s="60" t="s">
        <v>14</v>
      </c>
      <c r="D133" s="135" t="s">
        <v>15</v>
      </c>
      <c r="E133" s="133" t="s">
        <v>16</v>
      </c>
      <c r="F133" s="60" t="s">
        <v>13</v>
      </c>
      <c r="G133" s="60" t="s">
        <v>14</v>
      </c>
      <c r="H133" s="132" t="s">
        <v>17</v>
      </c>
      <c r="I133" s="134" t="s">
        <v>16</v>
      </c>
      <c r="J133" s="217"/>
      <c r="K133" s="219"/>
      <c r="L133" s="220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4126</v>
      </c>
      <c r="C134" s="18">
        <v>4231</v>
      </c>
      <c r="D134" s="19">
        <f>C134-B134</f>
        <v>105</v>
      </c>
      <c r="E134" s="48">
        <f>IF(D134&lt;=50,D134*$N$2,(D134-50)*$N$3+50*$N$2)</f>
        <v>315000</v>
      </c>
      <c r="F134" s="18">
        <v>380</v>
      </c>
      <c r="G134" s="18">
        <v>388</v>
      </c>
      <c r="H134" s="21">
        <f>G134-F134</f>
        <v>8</v>
      </c>
      <c r="I134" s="22">
        <f>H134*$O$4</f>
        <v>144000</v>
      </c>
      <c r="J134" s="22">
        <v>0</v>
      </c>
      <c r="K134" s="23">
        <f>(A134+E134+I134+J134)</f>
        <v>1659000</v>
      </c>
      <c r="L134" s="220"/>
      <c r="M134" s="24"/>
      <c r="N134" s="25"/>
      <c r="O134" s="26"/>
      <c r="P134" s="26"/>
    </row>
    <row r="135" spans="1:17" ht="20.100000000000001" customHeight="1" thickBot="1" x14ac:dyDescent="0.35">
      <c r="A135" s="221" t="str">
        <f>A31</f>
        <v xml:space="preserve">Lưu ý: Vui lòng thanh toán trước ngày 10/04/2018 tại địa chỉ nhà số 43A Nguyễn Văn Cự, P.Tân Tạo A, Q.Bình Tân </v>
      </c>
      <c r="B135" s="222"/>
      <c r="C135" s="222"/>
      <c r="D135" s="222"/>
      <c r="E135" s="222"/>
      <c r="F135" s="222"/>
      <c r="G135" s="222"/>
      <c r="H135" s="222"/>
      <c r="I135" s="222"/>
      <c r="J135" s="222"/>
      <c r="K135" s="222"/>
      <c r="L135" s="223"/>
      <c r="M135" s="130"/>
      <c r="N135" s="205"/>
      <c r="O135" s="205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06" t="s">
        <v>59</v>
      </c>
      <c r="B138" s="207"/>
      <c r="C138" s="208" t="str">
        <f>C1</f>
        <v>TIỀN NHÀ TRỌ THÁNG 04/2018</v>
      </c>
      <c r="D138" s="208"/>
      <c r="E138" s="208"/>
      <c r="F138" s="208"/>
      <c r="G138" s="208"/>
      <c r="H138" s="208"/>
      <c r="I138" s="208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09" t="str">
        <f>A2</f>
        <v>Tiền phòng Tháng 03</v>
      </c>
      <c r="B139" s="211" t="str">
        <f>B2</f>
        <v>Tiền điện Tháng 03</v>
      </c>
      <c r="C139" s="212"/>
      <c r="D139" s="212"/>
      <c r="E139" s="213"/>
      <c r="F139" s="211" t="str">
        <f>F2</f>
        <v>Tiền nước Tháng 03</v>
      </c>
      <c r="G139" s="214"/>
      <c r="H139" s="214"/>
      <c r="I139" s="215"/>
      <c r="J139" s="216" t="str">
        <f>J2</f>
        <v>Thuê bao truyền hình cáp Tháng 03</v>
      </c>
      <c r="K139" s="218" t="str">
        <f>K2</f>
        <v>Số tiền phải đóng (đồng)</v>
      </c>
      <c r="L139" s="220"/>
      <c r="M139" s="14"/>
      <c r="N139" s="15"/>
      <c r="O139" s="15"/>
      <c r="P139" s="15"/>
    </row>
    <row r="140" spans="1:17" ht="39.950000000000003" customHeight="1" x14ac:dyDescent="0.3">
      <c r="A140" s="210"/>
      <c r="B140" s="60" t="s">
        <v>13</v>
      </c>
      <c r="C140" s="60" t="s">
        <v>14</v>
      </c>
      <c r="D140" s="135" t="s">
        <v>15</v>
      </c>
      <c r="E140" s="133" t="s">
        <v>16</v>
      </c>
      <c r="F140" s="60" t="s">
        <v>13</v>
      </c>
      <c r="G140" s="60" t="s">
        <v>14</v>
      </c>
      <c r="H140" s="132" t="s">
        <v>17</v>
      </c>
      <c r="I140" s="134" t="s">
        <v>16</v>
      </c>
      <c r="J140" s="217"/>
      <c r="K140" s="219"/>
      <c r="L140" s="220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6743</v>
      </c>
      <c r="C141" s="18">
        <v>6824</v>
      </c>
      <c r="D141" s="19">
        <f>C141-B141</f>
        <v>81</v>
      </c>
      <c r="E141" s="48">
        <f>IF(D141&lt;=50,D141*$N$2,(D141-50)*$N$3+50*$N$2)</f>
        <v>243000</v>
      </c>
      <c r="F141" s="18">
        <v>452</v>
      </c>
      <c r="G141" s="18">
        <v>459</v>
      </c>
      <c r="H141" s="21">
        <f>G141-F141</f>
        <v>7</v>
      </c>
      <c r="I141" s="22">
        <f>H141*$O$4</f>
        <v>126000</v>
      </c>
      <c r="J141" s="22">
        <v>0</v>
      </c>
      <c r="K141" s="23">
        <f>A141+E141+I141+J141</f>
        <v>1569000</v>
      </c>
      <c r="L141" s="220"/>
      <c r="M141" s="24"/>
      <c r="N141" s="25"/>
      <c r="O141" s="26"/>
      <c r="P141" s="26"/>
    </row>
    <row r="142" spans="1:17" ht="20.100000000000001" customHeight="1" thickBot="1" x14ac:dyDescent="0.35">
      <c r="A142" s="202" t="s">
        <v>97</v>
      </c>
      <c r="B142" s="203"/>
      <c r="C142" s="203"/>
      <c r="D142" s="203"/>
      <c r="E142" s="203"/>
      <c r="F142" s="203"/>
      <c r="G142" s="203"/>
      <c r="H142" s="203"/>
      <c r="I142" s="203"/>
      <c r="J142" s="203"/>
      <c r="K142" s="203"/>
      <c r="L142" s="204"/>
      <c r="M142" s="27"/>
      <c r="N142" s="205"/>
      <c r="O142" s="205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06" t="s">
        <v>60</v>
      </c>
      <c r="B145" s="207"/>
      <c r="C145" s="208" t="str">
        <f>C1</f>
        <v>TIỀN NHÀ TRỌ THÁNG 04/2018</v>
      </c>
      <c r="D145" s="208"/>
      <c r="E145" s="208"/>
      <c r="F145" s="208"/>
      <c r="G145" s="208"/>
      <c r="H145" s="208"/>
      <c r="I145" s="208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09" t="str">
        <f>A2</f>
        <v>Tiền phòng Tháng 03</v>
      </c>
      <c r="B146" s="211" t="str">
        <f>B2</f>
        <v>Tiền điện Tháng 03</v>
      </c>
      <c r="C146" s="212"/>
      <c r="D146" s="212"/>
      <c r="E146" s="213"/>
      <c r="F146" s="211" t="str">
        <f>F2</f>
        <v>Tiền nước Tháng 03</v>
      </c>
      <c r="G146" s="214"/>
      <c r="H146" s="214"/>
      <c r="I146" s="215"/>
      <c r="J146" s="216" t="str">
        <f>J2</f>
        <v>Thuê bao truyền hình cáp Tháng 03</v>
      </c>
      <c r="K146" s="218" t="str">
        <f>K2</f>
        <v>Số tiền phải đóng (đồng)</v>
      </c>
      <c r="L146" s="220"/>
      <c r="M146" s="46"/>
      <c r="N146" s="15"/>
      <c r="O146" s="15"/>
      <c r="P146" s="15"/>
    </row>
    <row r="147" spans="1:17" ht="39.950000000000003" customHeight="1" x14ac:dyDescent="0.3">
      <c r="A147" s="210"/>
      <c r="B147" s="60" t="s">
        <v>13</v>
      </c>
      <c r="C147" s="60" t="s">
        <v>14</v>
      </c>
      <c r="D147" s="135" t="s">
        <v>15</v>
      </c>
      <c r="E147" s="133" t="s">
        <v>16</v>
      </c>
      <c r="F147" s="60" t="s">
        <v>13</v>
      </c>
      <c r="G147" s="60" t="s">
        <v>14</v>
      </c>
      <c r="H147" s="132" t="s">
        <v>17</v>
      </c>
      <c r="I147" s="134" t="s">
        <v>16</v>
      </c>
      <c r="J147" s="217"/>
      <c r="K147" s="219"/>
      <c r="L147" s="220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3043</v>
      </c>
      <c r="C148" s="18">
        <v>3104</v>
      </c>
      <c r="D148" s="19">
        <f>C148-B148</f>
        <v>61</v>
      </c>
      <c r="E148" s="48">
        <f>IF(D148&lt;=50,D148*$N$2,(D148-50)*$N$3+50*$N$2)</f>
        <v>183000</v>
      </c>
      <c r="F148" s="18">
        <v>202</v>
      </c>
      <c r="G148" s="18">
        <v>205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1467000</v>
      </c>
      <c r="L148" s="220"/>
      <c r="M148" s="24"/>
      <c r="N148" s="25"/>
      <c r="O148" s="26"/>
      <c r="P148" s="26"/>
    </row>
    <row r="149" spans="1:17" ht="20.100000000000001" customHeight="1" thickBot="1" x14ac:dyDescent="0.35">
      <c r="A149" s="202" t="str">
        <f>A31</f>
        <v xml:space="preserve">Lưu ý: Vui lòng thanh toán trước ngày 10/04/2018 tại địa chỉ nhà số 43A Nguyễn Văn Cự, P.Tân Tạo A, Q.Bình Tân </v>
      </c>
      <c r="B149" s="203"/>
      <c r="C149" s="203"/>
      <c r="D149" s="203"/>
      <c r="E149" s="203"/>
      <c r="F149" s="203"/>
      <c r="G149" s="203"/>
      <c r="H149" s="203"/>
      <c r="I149" s="203"/>
      <c r="J149" s="203"/>
      <c r="K149" s="203"/>
      <c r="L149" s="204"/>
      <c r="M149" s="127"/>
      <c r="N149" s="205"/>
      <c r="O149" s="205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06" t="s">
        <v>63</v>
      </c>
      <c r="B152" s="207"/>
      <c r="C152" s="208" t="str">
        <f>C1</f>
        <v>TIỀN NHÀ TRỌ THÁNG 04/2018</v>
      </c>
      <c r="D152" s="208"/>
      <c r="E152" s="208"/>
      <c r="F152" s="208"/>
      <c r="G152" s="208"/>
      <c r="H152" s="208"/>
      <c r="I152" s="208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09" t="str">
        <f>A2</f>
        <v>Tiền phòng Tháng 03</v>
      </c>
      <c r="B153" s="211" t="str">
        <f>B2</f>
        <v>Tiền điện Tháng 03</v>
      </c>
      <c r="C153" s="212"/>
      <c r="D153" s="212"/>
      <c r="E153" s="213"/>
      <c r="F153" s="211" t="str">
        <f>F2</f>
        <v>Tiền nước Tháng 03</v>
      </c>
      <c r="G153" s="214"/>
      <c r="H153" s="214"/>
      <c r="I153" s="215"/>
      <c r="J153" s="216" t="str">
        <f>J2</f>
        <v>Thuê bao truyền hình cáp Tháng 03</v>
      </c>
      <c r="K153" s="218" t="str">
        <f>K2</f>
        <v>Số tiền phải đóng (đồng)</v>
      </c>
      <c r="L153" s="220"/>
      <c r="M153" s="14"/>
      <c r="N153" s="15"/>
      <c r="O153" s="15"/>
      <c r="P153" s="15"/>
    </row>
    <row r="154" spans="1:17" ht="39.950000000000003" customHeight="1" x14ac:dyDescent="0.3">
      <c r="A154" s="210"/>
      <c r="B154" s="60" t="s">
        <v>13</v>
      </c>
      <c r="C154" s="60" t="s">
        <v>14</v>
      </c>
      <c r="D154" s="135" t="s">
        <v>15</v>
      </c>
      <c r="E154" s="133" t="s">
        <v>16</v>
      </c>
      <c r="F154" s="60" t="s">
        <v>13</v>
      </c>
      <c r="G154" s="60" t="s">
        <v>14</v>
      </c>
      <c r="H154" s="132" t="s">
        <v>17</v>
      </c>
      <c r="I154" s="134" t="s">
        <v>16</v>
      </c>
      <c r="J154" s="217"/>
      <c r="K154" s="219"/>
      <c r="L154" s="220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504</v>
      </c>
      <c r="C155" s="18">
        <v>585</v>
      </c>
      <c r="D155" s="19">
        <f>C155-B155</f>
        <v>81</v>
      </c>
      <c r="E155" s="48">
        <f>IF(D155&lt;=50,D155*$N$2,(D155-50)*$N$3+50*$N$2)</f>
        <v>243000</v>
      </c>
      <c r="F155" s="18">
        <v>485</v>
      </c>
      <c r="G155" s="18">
        <v>500</v>
      </c>
      <c r="H155" s="21">
        <f>G155-F155</f>
        <v>15</v>
      </c>
      <c r="I155" s="22">
        <f>H155*$O$4</f>
        <v>270000</v>
      </c>
      <c r="J155" s="22">
        <f>30000</f>
        <v>30000</v>
      </c>
      <c r="K155" s="23">
        <f>A155+[1]T3!E155+I155+J155</f>
        <v>1677000</v>
      </c>
      <c r="L155" s="220"/>
      <c r="M155" s="24"/>
      <c r="N155" s="25"/>
      <c r="O155" s="26"/>
      <c r="P155" s="26"/>
    </row>
    <row r="156" spans="1:17" ht="20.100000000000001" customHeight="1" thickBot="1" x14ac:dyDescent="0.35">
      <c r="A156" s="202" t="str">
        <f>A31</f>
        <v xml:space="preserve">Lưu ý: Vui lòng thanh toán trước ngày 10/04/2018 tại địa chỉ nhà số 43A Nguyễn Văn Cự, P.Tân Tạo A, Q.Bình Tân </v>
      </c>
      <c r="B156" s="203"/>
      <c r="C156" s="203"/>
      <c r="D156" s="203"/>
      <c r="E156" s="203"/>
      <c r="F156" s="203"/>
      <c r="G156" s="203"/>
      <c r="H156" s="203"/>
      <c r="I156" s="203"/>
      <c r="J156" s="203"/>
      <c r="K156" s="203"/>
      <c r="L156" s="204"/>
      <c r="M156" s="27"/>
      <c r="N156" s="205"/>
      <c r="O156" s="205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186" t="s">
        <v>65</v>
      </c>
      <c r="B159" s="187"/>
      <c r="C159" s="187"/>
      <c r="D159" s="188"/>
      <c r="E159" s="189" t="s">
        <v>66</v>
      </c>
      <c r="F159" s="162" t="s">
        <v>67</v>
      </c>
      <c r="G159" s="201"/>
      <c r="H159" s="201"/>
      <c r="I159" s="201"/>
      <c r="J159" s="162" t="s">
        <v>68</v>
      </c>
      <c r="K159" s="162" t="s">
        <v>69</v>
      </c>
      <c r="L159" s="162" t="s">
        <v>70</v>
      </c>
      <c r="M159" s="80"/>
    </row>
    <row r="160" spans="1:17" ht="42" customHeight="1" x14ac:dyDescent="0.3">
      <c r="A160" s="81" t="s">
        <v>13</v>
      </c>
      <c r="B160" s="135" t="s">
        <v>14</v>
      </c>
      <c r="C160" s="135" t="s">
        <v>15</v>
      </c>
      <c r="D160" s="82" t="s">
        <v>16</v>
      </c>
      <c r="E160" s="200"/>
      <c r="F160" s="135" t="s">
        <v>13</v>
      </c>
      <c r="G160" s="135" t="s">
        <v>14</v>
      </c>
      <c r="H160" s="132" t="s">
        <v>17</v>
      </c>
      <c r="I160" s="136" t="s">
        <v>16</v>
      </c>
      <c r="J160" s="163"/>
      <c r="K160" s="163"/>
      <c r="L160" s="163"/>
      <c r="M160" s="84"/>
    </row>
    <row r="161" spans="1:13" s="8" customFormat="1" x14ac:dyDescent="0.3">
      <c r="A161" s="194">
        <f>B4+B11+B18+B25+B30+B37+B44+B51</f>
        <v>22380</v>
      </c>
      <c r="B161" s="194">
        <f>C4+C11+C18+C25+C30+C37+C44+C51</f>
        <v>23758</v>
      </c>
      <c r="C161" s="168">
        <f>B161-A161</f>
        <v>1378</v>
      </c>
      <c r="D161" s="196">
        <f>E4+E11+E18+E25+E30+E37+E44+E51</f>
        <v>3489000</v>
      </c>
      <c r="E161" s="194">
        <f>J4+J11+J18+J25+J30+J37+J44+J51</f>
        <v>90000</v>
      </c>
      <c r="F161" s="135">
        <f>F4+F11+F18+F25+F30+F37+F44+F51</f>
        <v>4472</v>
      </c>
      <c r="G161" s="135">
        <f>+G4+G11+G18+G25+G30+G37+G44+G51</f>
        <v>4539</v>
      </c>
      <c r="H161" s="132">
        <f>G161-F161</f>
        <v>67</v>
      </c>
      <c r="I161" s="85">
        <f>I4+I11+I18+I25+I30+I37+I44+I51</f>
        <v>895000</v>
      </c>
      <c r="J161" s="5">
        <v>2021182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195"/>
      <c r="B162" s="195"/>
      <c r="C162" s="170"/>
      <c r="D162" s="197"/>
      <c r="E162" s="195"/>
      <c r="F162" s="158" t="s">
        <v>71</v>
      </c>
      <c r="G162" s="158"/>
      <c r="H162" s="158"/>
      <c r="I162" s="158"/>
      <c r="J162" s="86">
        <f>D161-J161</f>
        <v>1467818</v>
      </c>
      <c r="K162" s="86"/>
      <c r="L162" s="87">
        <f>I161-L161</f>
        <v>334000</v>
      </c>
      <c r="M162" s="76"/>
    </row>
    <row r="163" spans="1:13" s="8" customFormat="1" ht="21" thickTop="1" thickBot="1" x14ac:dyDescent="0.35">
      <c r="A163" s="88">
        <v>23687</v>
      </c>
      <c r="B163" s="88">
        <v>24959</v>
      </c>
      <c r="C163" s="88">
        <f>B163-A163</f>
        <v>1272</v>
      </c>
      <c r="D163" s="89"/>
      <c r="E163" s="51"/>
      <c r="F163" s="29">
        <v>1711</v>
      </c>
      <c r="G163" s="29">
        <v>1778</v>
      </c>
      <c r="H163" s="52">
        <f>G163-F163</f>
        <v>67</v>
      </c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186" t="s">
        <v>65</v>
      </c>
      <c r="B165" s="187"/>
      <c r="C165" s="187"/>
      <c r="D165" s="188"/>
      <c r="E165" s="189" t="s">
        <v>66</v>
      </c>
      <c r="F165" s="162" t="s">
        <v>67</v>
      </c>
      <c r="G165" s="201"/>
      <c r="H165" s="201"/>
      <c r="I165" s="201"/>
      <c r="J165" s="162" t="s">
        <v>68</v>
      </c>
      <c r="K165" s="162" t="s">
        <v>69</v>
      </c>
      <c r="L165" s="162" t="s">
        <v>70</v>
      </c>
      <c r="M165" s="90"/>
    </row>
    <row r="166" spans="1:13" s="8" customFormat="1" ht="59.25" x14ac:dyDescent="0.3">
      <c r="A166" s="81" t="s">
        <v>13</v>
      </c>
      <c r="B166" s="135" t="s">
        <v>14</v>
      </c>
      <c r="C166" s="135" t="s">
        <v>15</v>
      </c>
      <c r="D166" s="82" t="s">
        <v>16</v>
      </c>
      <c r="E166" s="200"/>
      <c r="F166" s="135" t="s">
        <v>13</v>
      </c>
      <c r="G166" s="135" t="s">
        <v>14</v>
      </c>
      <c r="H166" s="132" t="s">
        <v>17</v>
      </c>
      <c r="I166" s="136" t="s">
        <v>16</v>
      </c>
      <c r="J166" s="163"/>
      <c r="K166" s="163"/>
      <c r="L166" s="163"/>
      <c r="M166" s="90"/>
    </row>
    <row r="167" spans="1:13" s="8" customFormat="1" x14ac:dyDescent="0.3">
      <c r="A167" s="192">
        <f>+B56+B63+B70+B77+B82+B89+B96+B103+B108</f>
        <v>54819</v>
      </c>
      <c r="B167" s="194">
        <f>+C56+C63+C70+C77+C82+C89+C96+C103+C108</f>
        <v>56154</v>
      </c>
      <c r="C167" s="168">
        <f>B167-A167</f>
        <v>1335</v>
      </c>
      <c r="D167" s="196">
        <f>E56+E63+E70+E77+E82+E89+E96+E103+E108</f>
        <v>4005000</v>
      </c>
      <c r="E167" s="194">
        <f>+J56+J63+J70+J77+J82+J89+J96+J103+J108</f>
        <v>150000</v>
      </c>
      <c r="F167" s="135">
        <f>F56+F63+F70+F77+F82+F89+F96+F103+F108</f>
        <v>4538</v>
      </c>
      <c r="G167" s="135">
        <f>G56+G63+G70+G77+G82+G96+G103+G108+G89</f>
        <v>4614</v>
      </c>
      <c r="H167" s="132">
        <f>G167-F167</f>
        <v>76</v>
      </c>
      <c r="I167" s="85">
        <v>561000</v>
      </c>
      <c r="J167" s="5">
        <v>2173939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193"/>
      <c r="B168" s="195"/>
      <c r="C168" s="170"/>
      <c r="D168" s="197"/>
      <c r="E168" s="195"/>
      <c r="F168" s="158" t="s">
        <v>71</v>
      </c>
      <c r="G168" s="158"/>
      <c r="H168" s="158"/>
      <c r="I168" s="158"/>
      <c r="J168" s="86">
        <f>D167-J167</f>
        <v>1831061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30299</v>
      </c>
      <c r="B169" s="91">
        <v>31629</v>
      </c>
      <c r="C169" s="88">
        <f>B169-A169</f>
        <v>1330</v>
      </c>
      <c r="D169" s="137"/>
      <c r="E169" s="51"/>
      <c r="F169" s="29">
        <v>1488</v>
      </c>
      <c r="G169" s="29">
        <v>1564</v>
      </c>
      <c r="H169" s="52">
        <f>G169-F169</f>
        <v>76</v>
      </c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186" t="s">
        <v>65</v>
      </c>
      <c r="B171" s="187"/>
      <c r="C171" s="187"/>
      <c r="D171" s="188"/>
      <c r="E171" s="189" t="s">
        <v>66</v>
      </c>
      <c r="F171" s="162" t="s">
        <v>67</v>
      </c>
      <c r="G171" s="201"/>
      <c r="H171" s="201"/>
      <c r="I171" s="201"/>
      <c r="J171" s="162" t="s">
        <v>68</v>
      </c>
      <c r="K171" s="162" t="s">
        <v>69</v>
      </c>
      <c r="L171" s="162" t="s">
        <v>70</v>
      </c>
      <c r="M171" s="76"/>
    </row>
    <row r="172" spans="1:13" s="8" customFormat="1" ht="59.25" x14ac:dyDescent="0.3">
      <c r="A172" s="81" t="s">
        <v>13</v>
      </c>
      <c r="B172" s="135" t="s">
        <v>14</v>
      </c>
      <c r="C172" s="135" t="s">
        <v>15</v>
      </c>
      <c r="D172" s="82" t="s">
        <v>16</v>
      </c>
      <c r="E172" s="200"/>
      <c r="F172" s="135" t="s">
        <v>13</v>
      </c>
      <c r="G172" s="135" t="s">
        <v>14</v>
      </c>
      <c r="H172" s="132" t="s">
        <v>17</v>
      </c>
      <c r="I172" s="136" t="s">
        <v>16</v>
      </c>
      <c r="J172" s="163"/>
      <c r="K172" s="163"/>
      <c r="L172" s="163"/>
      <c r="M172" s="76"/>
    </row>
    <row r="173" spans="1:13" s="8" customFormat="1" x14ac:dyDescent="0.3">
      <c r="A173" s="192">
        <f>+B115+B122+B129+B134+B141+B148+B155</f>
        <v>20401</v>
      </c>
      <c r="B173" s="194">
        <f>+C115+C122+C129+C134+C141+C148+C155</f>
        <v>21206</v>
      </c>
      <c r="C173" s="168">
        <f>B173-A173</f>
        <v>805</v>
      </c>
      <c r="D173" s="196">
        <f>E115+E122+E129+E134+E141+E148+E155</f>
        <v>2415000</v>
      </c>
      <c r="E173" s="194">
        <f>J115+J122+J129+J134+J141+J148+J155</f>
        <v>90000</v>
      </c>
      <c r="F173" s="135">
        <f>F115+F122+F129+F134+F141+F148+F155</f>
        <v>3331</v>
      </c>
      <c r="G173" s="135">
        <f>G115+G122+G129+G134+G141+G148+G155</f>
        <v>3394</v>
      </c>
      <c r="H173" s="132">
        <f>G173-F173</f>
        <v>63</v>
      </c>
      <c r="I173" s="85">
        <f>I115+I122+I129+I134+I141+I148+I155</f>
        <v>1134000</v>
      </c>
      <c r="J173" s="5">
        <v>1249153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193"/>
      <c r="B174" s="195"/>
      <c r="C174" s="170"/>
      <c r="D174" s="197"/>
      <c r="E174" s="195"/>
      <c r="F174" s="198" t="s">
        <v>71</v>
      </c>
      <c r="G174" s="199"/>
      <c r="H174" s="199"/>
      <c r="I174" s="95">
        <f>I173-L174</f>
        <v>311000</v>
      </c>
      <c r="J174" s="86">
        <f>D173-J173</f>
        <v>1165847</v>
      </c>
      <c r="K174" s="86"/>
      <c r="L174" s="87">
        <f>I173-L173</f>
        <v>823000</v>
      </c>
      <c r="M174" s="76"/>
    </row>
    <row r="175" spans="1:13" s="8" customFormat="1" ht="21" thickTop="1" thickBot="1" x14ac:dyDescent="0.35">
      <c r="A175" s="88">
        <v>15325</v>
      </c>
      <c r="B175" s="88">
        <v>16135</v>
      </c>
      <c r="C175" s="88">
        <f>B175-A175</f>
        <v>810</v>
      </c>
      <c r="D175" s="89"/>
      <c r="E175" s="96"/>
      <c r="F175" s="29">
        <v>372</v>
      </c>
      <c r="G175" s="29">
        <v>432</v>
      </c>
      <c r="H175" s="97">
        <f>G175-F175</f>
        <v>60</v>
      </c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184" t="s">
        <v>74</v>
      </c>
      <c r="B176" s="185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186" t="s">
        <v>65</v>
      </c>
      <c r="B177" s="187"/>
      <c r="C177" s="187"/>
      <c r="D177" s="188"/>
      <c r="E177" s="189" t="s">
        <v>66</v>
      </c>
      <c r="F177" s="162" t="s">
        <v>67</v>
      </c>
      <c r="G177" s="162"/>
      <c r="H177" s="162"/>
      <c r="I177" s="162"/>
      <c r="J177" s="162" t="s">
        <v>68</v>
      </c>
      <c r="K177" s="162" t="s">
        <v>69</v>
      </c>
      <c r="L177" s="162" t="s">
        <v>75</v>
      </c>
      <c r="M177" s="164" t="s">
        <v>76</v>
      </c>
    </row>
    <row r="178" spans="1:15" ht="59.25" x14ac:dyDescent="0.3">
      <c r="A178" s="81" t="s">
        <v>13</v>
      </c>
      <c r="B178" s="135" t="s">
        <v>14</v>
      </c>
      <c r="C178" s="135" t="s">
        <v>15</v>
      </c>
      <c r="D178" s="82" t="s">
        <v>16</v>
      </c>
      <c r="E178" s="190"/>
      <c r="F178" s="135" t="s">
        <v>13</v>
      </c>
      <c r="G178" s="135" t="s">
        <v>14</v>
      </c>
      <c r="H178" s="132" t="s">
        <v>17</v>
      </c>
      <c r="I178" s="136" t="s">
        <v>16</v>
      </c>
      <c r="J178" s="191"/>
      <c r="K178" s="191"/>
      <c r="L178" s="163"/>
      <c r="M178" s="164"/>
      <c r="N178" s="37">
        <f>J179+L179</f>
        <v>6664274</v>
      </c>
      <c r="O178" s="99">
        <f>N178+N180</f>
        <v>6664274</v>
      </c>
    </row>
    <row r="179" spans="1:15" ht="20.25" thickBot="1" x14ac:dyDescent="0.4">
      <c r="A179" s="165">
        <f>A161+A167+A173</f>
        <v>97600</v>
      </c>
      <c r="B179" s="168">
        <f>B161+B167+B173</f>
        <v>101118</v>
      </c>
      <c r="C179" s="168">
        <f>B179-A179</f>
        <v>3518</v>
      </c>
      <c r="D179" s="171">
        <f>D161+D167+D173</f>
        <v>9909000</v>
      </c>
      <c r="E179" s="174">
        <f>E161+E167+E173</f>
        <v>330000</v>
      </c>
      <c r="F179" s="100">
        <f>F161+F167+F173</f>
        <v>12341</v>
      </c>
      <c r="G179" s="100">
        <f>G161+G167+G173</f>
        <v>12547</v>
      </c>
      <c r="H179" s="132">
        <f>G179-F179</f>
        <v>206</v>
      </c>
      <c r="I179" s="101">
        <f>I161+I167+I173</f>
        <v>2590000</v>
      </c>
      <c r="J179" s="131">
        <f>J161+J167+J173</f>
        <v>5444274</v>
      </c>
      <c r="K179" s="131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166"/>
      <c r="B180" s="169"/>
      <c r="C180" s="169"/>
      <c r="D180" s="172"/>
      <c r="E180" s="175"/>
      <c r="F180" s="177" t="s">
        <v>71</v>
      </c>
      <c r="G180" s="178"/>
      <c r="H180" s="178"/>
      <c r="I180" s="178"/>
      <c r="J180" s="106">
        <f>D179-J179</f>
        <v>4464726</v>
      </c>
      <c r="K180" s="106">
        <f>E179-K179</f>
        <v>330000</v>
      </c>
      <c r="L180" s="107">
        <f>I179-L179</f>
        <v>1370000</v>
      </c>
      <c r="M180" s="104" t="s">
        <v>78</v>
      </c>
      <c r="N180" s="105"/>
    </row>
    <row r="181" spans="1:15" ht="19.5" x14ac:dyDescent="0.35">
      <c r="A181" s="166"/>
      <c r="B181" s="169"/>
      <c r="C181" s="169"/>
      <c r="D181" s="172"/>
      <c r="E181" s="175"/>
      <c r="F181" s="179" t="s">
        <v>79</v>
      </c>
      <c r="G181" s="180"/>
      <c r="H181" s="180"/>
      <c r="I181" s="180"/>
      <c r="J181" s="181">
        <f>A4+A11+A18+A25+A30+A37+A44+A51+A56+A63+A70+A77+A82+A89+A96+A103+A108+A115+A122+A129+A134+A141+A148+A155</f>
        <v>30300000</v>
      </c>
      <c r="K181" s="182"/>
      <c r="L181" s="183"/>
      <c r="M181" s="104"/>
      <c r="N181" s="105"/>
    </row>
    <row r="182" spans="1:15" ht="20.25" thickBot="1" x14ac:dyDescent="0.4">
      <c r="A182" s="167"/>
      <c r="B182" s="170"/>
      <c r="C182" s="170"/>
      <c r="D182" s="173"/>
      <c r="E182" s="176"/>
      <c r="F182" s="157" t="s">
        <v>80</v>
      </c>
      <c r="G182" s="158"/>
      <c r="H182" s="158"/>
      <c r="I182" s="158"/>
      <c r="J182" s="159">
        <f>I179+J180+K180+J181+L180</f>
        <v>39054726</v>
      </c>
      <c r="K182" s="160"/>
      <c r="L182" s="161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72723</v>
      </c>
      <c r="C183" s="88">
        <f>B183-(B173+B167+B161)</f>
        <v>-28395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4.4625196721311475</v>
      </c>
      <c r="C184" s="115" t="s">
        <v>84</v>
      </c>
      <c r="D184" s="115"/>
      <c r="K184" s="108" t="s">
        <v>85</v>
      </c>
      <c r="L184" s="116">
        <f>J182-N184</f>
        <v>11054726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3518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86"/>
  <sheetViews>
    <sheetView topLeftCell="E149" workbookViewId="0">
      <selection activeCell="C4" sqref="C4"/>
    </sheetView>
  </sheetViews>
  <sheetFormatPr defaultColWidth="8.85546875" defaultRowHeight="18.75" x14ac:dyDescent="0.3"/>
  <cols>
    <col min="1" max="1" width="13.7109375" style="28" customWidth="1"/>
    <col min="2" max="2" width="11.855468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06" t="s">
        <v>0</v>
      </c>
      <c r="B1" s="207"/>
      <c r="C1" s="208" t="s">
        <v>98</v>
      </c>
      <c r="D1" s="208"/>
      <c r="E1" s="208"/>
      <c r="F1" s="208"/>
      <c r="G1" s="208"/>
      <c r="H1" s="208"/>
      <c r="I1" s="208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34" t="s">
        <v>99</v>
      </c>
      <c r="B2" s="235" t="s">
        <v>100</v>
      </c>
      <c r="C2" s="163"/>
      <c r="D2" s="163"/>
      <c r="E2" s="163"/>
      <c r="F2" s="235" t="s">
        <v>101</v>
      </c>
      <c r="G2" s="235"/>
      <c r="H2" s="235"/>
      <c r="I2" s="235"/>
      <c r="J2" s="235" t="s">
        <v>102</v>
      </c>
      <c r="K2" s="190" t="s">
        <v>12</v>
      </c>
      <c r="L2" s="22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34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35"/>
      <c r="K3" s="190"/>
      <c r="L3" s="220"/>
      <c r="M3" s="14">
        <v>30000</v>
      </c>
      <c r="N3" s="10">
        <v>3000</v>
      </c>
      <c r="O3" s="15">
        <v>100000</v>
      </c>
      <c r="P3" s="16">
        <f>(M3+N3+O3)-K4</f>
        <v>-1196000</v>
      </c>
    </row>
    <row r="4" spans="1:17" ht="20.100000000000001" customHeight="1" x14ac:dyDescent="0.3">
      <c r="A4" s="17">
        <v>0</v>
      </c>
      <c r="B4" s="18">
        <v>1641</v>
      </c>
      <c r="C4" s="18">
        <v>2163</v>
      </c>
      <c r="D4" s="19">
        <f>C4-B4</f>
        <v>522</v>
      </c>
      <c r="E4" s="20">
        <f>D4*2000</f>
        <v>1044000</v>
      </c>
      <c r="F4" s="18">
        <v>313</v>
      </c>
      <c r="G4" s="18">
        <v>328</v>
      </c>
      <c r="H4" s="21">
        <f>G4-F4</f>
        <v>15</v>
      </c>
      <c r="I4" s="22">
        <f>H4*10000</f>
        <v>150000</v>
      </c>
      <c r="J4" s="22"/>
      <c r="K4" s="23">
        <f>A4+E4+I4+J4+K11</f>
        <v>1329000</v>
      </c>
      <c r="L4" s="22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6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4"/>
      <c r="M5" s="27"/>
      <c r="N5" s="205"/>
      <c r="O5" s="205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06" t="s">
        <v>19</v>
      </c>
      <c r="B8" s="207"/>
      <c r="C8" s="208" t="str">
        <f>C1</f>
        <v>TIỀN NHÀ TRỌ THÁNG 03/2018</v>
      </c>
      <c r="D8" s="208"/>
      <c r="E8" s="208"/>
      <c r="F8" s="208"/>
      <c r="G8" s="208"/>
      <c r="H8" s="208"/>
      <c r="I8" s="208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34" t="str">
        <f>A2</f>
        <v>Tiền phòng Tháng 03</v>
      </c>
      <c r="B9" s="235" t="str">
        <f>B2</f>
        <v>Tiền điện Tháng 02</v>
      </c>
      <c r="C9" s="163"/>
      <c r="D9" s="163"/>
      <c r="E9" s="163"/>
      <c r="F9" s="235" t="str">
        <f>F2</f>
        <v>Tiền nước Tháng 02</v>
      </c>
      <c r="G9" s="235"/>
      <c r="H9" s="235"/>
      <c r="I9" s="235"/>
      <c r="J9" s="235" t="str">
        <f>J2</f>
        <v>Thuê bao truyền hình cáp Tháng 02</v>
      </c>
      <c r="K9" s="191" t="str">
        <f>K2</f>
        <v>Số tiền phải đóng (đồng)</v>
      </c>
      <c r="L9" s="220"/>
      <c r="M9" s="46"/>
      <c r="N9" s="15"/>
      <c r="O9" s="15"/>
      <c r="P9" s="15"/>
    </row>
    <row r="10" spans="1:17" ht="39.950000000000003" customHeight="1" x14ac:dyDescent="0.3">
      <c r="A10" s="234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35"/>
      <c r="K10" s="191"/>
      <c r="L10" s="22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480</v>
      </c>
      <c r="G11" s="18">
        <v>489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20"/>
      <c r="M11" s="24"/>
      <c r="N11" s="25"/>
      <c r="O11" s="26"/>
      <c r="P11" s="26"/>
    </row>
    <row r="12" spans="1:17" s="50" customFormat="1" ht="20.100000000000001" customHeight="1" thickBot="1" x14ac:dyDescent="0.3">
      <c r="A12" s="240">
        <f>A5</f>
        <v>0</v>
      </c>
      <c r="B12" s="241"/>
      <c r="C12" s="241"/>
      <c r="D12" s="241"/>
      <c r="E12" s="241"/>
      <c r="F12" s="241"/>
      <c r="G12" s="241"/>
      <c r="H12" s="241"/>
      <c r="I12" s="241"/>
      <c r="J12" s="241"/>
      <c r="K12" s="241"/>
      <c r="L12" s="242"/>
      <c r="M12" s="49"/>
      <c r="N12" s="229"/>
      <c r="O12" s="22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06" t="s">
        <v>20</v>
      </c>
      <c r="B15" s="207"/>
      <c r="C15" s="208" t="str">
        <f>C1</f>
        <v>TIỀN NHÀ TRỌ THÁNG 03/2018</v>
      </c>
      <c r="D15" s="208"/>
      <c r="E15" s="208"/>
      <c r="F15" s="208"/>
      <c r="G15" s="208"/>
      <c r="H15" s="208"/>
      <c r="I15" s="208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34" t="str">
        <f>A2</f>
        <v>Tiền phòng Tháng 03</v>
      </c>
      <c r="B16" s="235" t="str">
        <f>B2</f>
        <v>Tiền điện Tháng 02</v>
      </c>
      <c r="C16" s="163"/>
      <c r="D16" s="163"/>
      <c r="E16" s="163"/>
      <c r="F16" s="235" t="str">
        <f>F2</f>
        <v>Tiền nước Tháng 02</v>
      </c>
      <c r="G16" s="235"/>
      <c r="H16" s="235"/>
      <c r="I16" s="235"/>
      <c r="J16" s="235" t="str">
        <f>J2</f>
        <v>Thuê bao truyền hình cáp Tháng 02</v>
      </c>
      <c r="K16" s="191" t="str">
        <f>K2</f>
        <v>Số tiền phải đóng (đồng)</v>
      </c>
      <c r="L16" s="220"/>
      <c r="M16" s="46"/>
      <c r="N16" s="15"/>
      <c r="O16" s="15"/>
      <c r="P16" s="15"/>
    </row>
    <row r="17" spans="1:16" ht="59.25" x14ac:dyDescent="0.3">
      <c r="A17" s="234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35"/>
      <c r="K17" s="191"/>
      <c r="L17" s="220"/>
      <c r="M17" s="46"/>
      <c r="N17" s="15"/>
      <c r="O17" s="15"/>
      <c r="P17" s="16"/>
    </row>
    <row r="18" spans="1:16" x14ac:dyDescent="0.3">
      <c r="A18" s="17">
        <v>1200000</v>
      </c>
      <c r="B18" s="18">
        <v>4956</v>
      </c>
      <c r="C18" s="18">
        <v>5012</v>
      </c>
      <c r="D18" s="19">
        <f>C18-B18</f>
        <v>56</v>
      </c>
      <c r="E18" s="48">
        <f>IF(D18&lt;=50,D18*$N$2,(D18-50)*$N$3+50*$N$2)</f>
        <v>168000</v>
      </c>
      <c r="F18" s="18">
        <v>634</v>
      </c>
      <c r="G18" s="18">
        <v>641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1473000</v>
      </c>
      <c r="L18" s="220"/>
      <c r="M18" s="24"/>
      <c r="N18" s="25"/>
      <c r="O18" s="26"/>
      <c r="P18" s="26"/>
    </row>
    <row r="19" spans="1:16" s="50" customFormat="1" ht="20.25" thickBot="1" x14ac:dyDescent="0.35">
      <c r="A19" s="202" t="s">
        <v>103</v>
      </c>
      <c r="B19" s="238"/>
      <c r="C19" s="238"/>
      <c r="D19" s="238"/>
      <c r="E19" s="238"/>
      <c r="F19" s="238"/>
      <c r="G19" s="238"/>
      <c r="H19" s="238"/>
      <c r="I19" s="238"/>
      <c r="J19" s="238"/>
      <c r="K19" s="238"/>
      <c r="L19" s="239"/>
      <c r="M19" s="49"/>
      <c r="N19" s="229"/>
      <c r="O19" s="22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06" t="s">
        <v>22</v>
      </c>
      <c r="B22" s="207"/>
      <c r="C22" s="208" t="str">
        <f>C1</f>
        <v>TIỀN NHÀ TRỌ THÁNG 03/2018</v>
      </c>
      <c r="D22" s="208"/>
      <c r="E22" s="208"/>
      <c r="F22" s="208"/>
      <c r="G22" s="208"/>
      <c r="H22" s="208"/>
      <c r="I22" s="208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34" t="str">
        <f>A2</f>
        <v>Tiền phòng Tháng 03</v>
      </c>
      <c r="B23" s="235" t="str">
        <f>B2</f>
        <v>Tiền điện Tháng 02</v>
      </c>
      <c r="C23" s="163"/>
      <c r="D23" s="163"/>
      <c r="E23" s="163"/>
      <c r="F23" s="235" t="str">
        <f>F2</f>
        <v>Tiền nước Tháng 02</v>
      </c>
      <c r="G23" s="235"/>
      <c r="H23" s="235"/>
      <c r="I23" s="235"/>
      <c r="J23" s="235" t="str">
        <f>J2</f>
        <v>Thuê bao truyền hình cáp Tháng 02</v>
      </c>
      <c r="K23" s="191" t="str">
        <f>K2</f>
        <v>Số tiền phải đóng (đồng)</v>
      </c>
      <c r="L23" s="220"/>
      <c r="M23" s="46"/>
      <c r="N23" s="15"/>
      <c r="O23" s="15"/>
      <c r="P23" s="15"/>
    </row>
    <row r="24" spans="1:16" ht="59.25" x14ac:dyDescent="0.3">
      <c r="A24" s="234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35"/>
      <c r="K24" s="191"/>
      <c r="L24" s="22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4415</v>
      </c>
      <c r="C25" s="18">
        <v>4542</v>
      </c>
      <c r="D25" s="19">
        <f>C25-B25</f>
        <v>127</v>
      </c>
      <c r="E25" s="48">
        <f>IF(D25&lt;=50,D25*$N$2,(D25-50)*$N$3+50*$N$2)</f>
        <v>381000</v>
      </c>
      <c r="F25" s="18">
        <v>706</v>
      </c>
      <c r="G25" s="18">
        <v>715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1746000</v>
      </c>
      <c r="L25" s="220"/>
      <c r="M25" s="24"/>
      <c r="N25" s="25"/>
      <c r="O25" s="26"/>
      <c r="P25" s="26"/>
    </row>
    <row r="26" spans="1:16" s="50" customFormat="1" ht="20.25" thickBot="1" x14ac:dyDescent="0.3">
      <c r="A26" s="202" t="str">
        <f>A19</f>
        <v xml:space="preserve">Lưu ý: Vui lòng thanh toán trước ngày 10/03/2018 tại địa chỉ nhà số 43A Nguyễn Văn Cự, P.Tân Tạo A, Q.Bình Tân </v>
      </c>
      <c r="B26" s="236"/>
      <c r="C26" s="236"/>
      <c r="D26" s="236"/>
      <c r="E26" s="236"/>
      <c r="F26" s="236"/>
      <c r="G26" s="236"/>
      <c r="H26" s="236"/>
      <c r="I26" s="236"/>
      <c r="J26" s="236"/>
      <c r="K26" s="236"/>
      <c r="L26" s="237"/>
      <c r="M26" s="49"/>
      <c r="N26" s="229"/>
      <c r="O26" s="229"/>
    </row>
    <row r="27" spans="1:16" ht="21" thickTop="1" x14ac:dyDescent="0.3">
      <c r="A27" s="206" t="s">
        <v>24</v>
      </c>
      <c r="B27" s="207"/>
      <c r="C27" s="208" t="str">
        <f>C1</f>
        <v>TIỀN NHÀ TRỌ THÁNG 03/2018</v>
      </c>
      <c r="D27" s="208"/>
      <c r="E27" s="208"/>
      <c r="F27" s="208"/>
      <c r="G27" s="208"/>
      <c r="H27" s="208"/>
      <c r="I27" s="208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34" t="str">
        <f>A2</f>
        <v>Tiền phòng Tháng 03</v>
      </c>
      <c r="B28" s="235" t="str">
        <f>B2</f>
        <v>Tiền điện Tháng 02</v>
      </c>
      <c r="C28" s="163"/>
      <c r="D28" s="163"/>
      <c r="E28" s="163"/>
      <c r="F28" s="235" t="str">
        <f>F2</f>
        <v>Tiền nước Tháng 02</v>
      </c>
      <c r="G28" s="235"/>
      <c r="H28" s="235"/>
      <c r="I28" s="235"/>
      <c r="J28" s="235" t="str">
        <f>J2</f>
        <v>Thuê bao truyền hình cáp Tháng 02</v>
      </c>
      <c r="K28" s="191" t="str">
        <f>K2</f>
        <v>Số tiền phải đóng (đồng)</v>
      </c>
      <c r="L28" s="220"/>
      <c r="M28" s="46"/>
      <c r="N28" s="15"/>
      <c r="O28" s="15"/>
      <c r="P28" s="15"/>
    </row>
    <row r="29" spans="1:16" ht="59.25" x14ac:dyDescent="0.3">
      <c r="A29" s="234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35"/>
      <c r="K29" s="191"/>
      <c r="L29" s="22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834</v>
      </c>
      <c r="C30" s="18">
        <v>888</v>
      </c>
      <c r="D30" s="19">
        <f>C30-B30</f>
        <v>54</v>
      </c>
      <c r="E30" s="48">
        <f>IF(D30&lt;=50,D30*$N$2,(D30-50)*$N$3+50*$N$2)</f>
        <v>162000</v>
      </c>
      <c r="F30" s="18">
        <v>511</v>
      </c>
      <c r="G30" s="18">
        <v>516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1467000</v>
      </c>
      <c r="L30" s="220"/>
      <c r="M30" s="24"/>
      <c r="N30" s="25"/>
      <c r="O30" s="26"/>
      <c r="P30" s="26"/>
    </row>
    <row r="31" spans="1:16" ht="20.25" thickBot="1" x14ac:dyDescent="0.35">
      <c r="A31" s="231" t="str">
        <f>A19</f>
        <v xml:space="preserve">Lưu ý: Vui lòng thanh toán trước ngày 10/03/2018 tại địa chỉ nhà số 43A Nguyễn Văn Cự, P.Tân Tạo A, Q.Bình Tân 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3"/>
      <c r="M31" s="27"/>
      <c r="N31" s="205"/>
      <c r="O31" s="205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06" t="s">
        <v>27</v>
      </c>
      <c r="B34" s="207"/>
      <c r="C34" s="208" t="str">
        <f>C1</f>
        <v>TIỀN NHÀ TRỌ THÁNG 03/2018</v>
      </c>
      <c r="D34" s="208"/>
      <c r="E34" s="208"/>
      <c r="F34" s="208"/>
      <c r="G34" s="208"/>
      <c r="H34" s="208"/>
      <c r="I34" s="208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34" t="str">
        <f>A2</f>
        <v>Tiền phòng Tháng 03</v>
      </c>
      <c r="B35" s="235" t="str">
        <f>B2</f>
        <v>Tiền điện Tháng 02</v>
      </c>
      <c r="C35" s="163"/>
      <c r="D35" s="163"/>
      <c r="E35" s="163"/>
      <c r="F35" s="235" t="str">
        <f>F2</f>
        <v>Tiền nước Tháng 02</v>
      </c>
      <c r="G35" s="235"/>
      <c r="H35" s="235"/>
      <c r="I35" s="235"/>
      <c r="J35" s="235" t="str">
        <f>J2</f>
        <v>Thuê bao truyền hình cáp Tháng 02</v>
      </c>
      <c r="K35" s="191" t="str">
        <f>K2</f>
        <v>Số tiền phải đóng (đồng)</v>
      </c>
      <c r="L35" s="220"/>
      <c r="M35" s="46"/>
      <c r="N35" s="15"/>
      <c r="O35" s="15"/>
      <c r="P35" s="15"/>
    </row>
    <row r="36" spans="1:17" ht="39.950000000000003" customHeight="1" x14ac:dyDescent="0.3">
      <c r="A36" s="234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35"/>
      <c r="K36" s="191"/>
      <c r="L36" s="22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415</v>
      </c>
      <c r="C37" s="18">
        <v>557</v>
      </c>
      <c r="D37" s="19">
        <f>C37-B37</f>
        <v>142</v>
      </c>
      <c r="E37" s="48">
        <f>IF(D37&lt;=50,D37*$N$2,(D37-50)*$N$3+50*$N$2)</f>
        <v>426000</v>
      </c>
      <c r="F37" s="18">
        <v>519</v>
      </c>
      <c r="G37" s="18">
        <v>527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1746000</v>
      </c>
      <c r="L37" s="220"/>
      <c r="M37" s="24"/>
      <c r="N37" s="25"/>
      <c r="O37" s="26"/>
      <c r="P37" s="26"/>
    </row>
    <row r="38" spans="1:17" ht="20.100000000000001" customHeight="1" thickBot="1" x14ac:dyDescent="0.35">
      <c r="A38" s="231" t="str">
        <f>A31</f>
        <v xml:space="preserve">Lưu ý: Vui lòng thanh toán trước ngày 10/03/2018 tại địa chỉ nhà số 43A Nguyễn Văn Cự, P.Tân Tạo A, Q.Bình Tân 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3"/>
      <c r="M38" s="27"/>
      <c r="N38" s="205"/>
      <c r="O38" s="205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06" t="s">
        <v>28</v>
      </c>
      <c r="B41" s="207"/>
      <c r="C41" s="208" t="str">
        <f>C1</f>
        <v>TIỀN NHÀ TRỌ THÁNG 03/2018</v>
      </c>
      <c r="D41" s="208"/>
      <c r="E41" s="208"/>
      <c r="F41" s="208"/>
      <c r="G41" s="208"/>
      <c r="H41" s="208"/>
      <c r="I41" s="208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34" t="str">
        <f>A2</f>
        <v>Tiền phòng Tháng 03</v>
      </c>
      <c r="B42" s="235" t="str">
        <f>B2</f>
        <v>Tiền điện Tháng 02</v>
      </c>
      <c r="C42" s="163"/>
      <c r="D42" s="163"/>
      <c r="E42" s="163"/>
      <c r="F42" s="235" t="str">
        <f>F2</f>
        <v>Tiền nước Tháng 02</v>
      </c>
      <c r="G42" s="235"/>
      <c r="H42" s="235"/>
      <c r="I42" s="235"/>
      <c r="J42" s="235" t="str">
        <f>J2</f>
        <v>Thuê bao truyền hình cáp Tháng 02</v>
      </c>
      <c r="K42" s="191" t="str">
        <f>K2</f>
        <v>Số tiền phải đóng (đồng)</v>
      </c>
      <c r="L42" s="220"/>
      <c r="M42" s="46"/>
      <c r="N42" s="15"/>
      <c r="O42" s="15"/>
      <c r="P42" s="15"/>
    </row>
    <row r="43" spans="1:17" ht="39.950000000000003" customHeight="1" x14ac:dyDescent="0.3">
      <c r="A43" s="234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35"/>
      <c r="K43" s="191"/>
      <c r="L43" s="22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3360</v>
      </c>
      <c r="C44" s="18">
        <v>3386</v>
      </c>
      <c r="D44" s="19">
        <f>C44-B44</f>
        <v>26</v>
      </c>
      <c r="E44" s="48">
        <f>IF(D44&lt;=50,D44*$N$2,(D44-50)*$N$3+50*$N$2)</f>
        <v>78000</v>
      </c>
      <c r="F44" s="18">
        <v>626</v>
      </c>
      <c r="G44" s="18">
        <v>629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1353000</v>
      </c>
      <c r="L44" s="220"/>
      <c r="M44" s="24"/>
      <c r="N44" s="25"/>
      <c r="O44" s="26"/>
      <c r="P44" s="26"/>
    </row>
    <row r="45" spans="1:17" ht="20.100000000000001" customHeight="1" thickBot="1" x14ac:dyDescent="0.35">
      <c r="A45" s="231" t="str">
        <f>A31</f>
        <v xml:space="preserve">Lưu ý: Vui lòng thanh toán trước ngày 10/03/2018 tại địa chỉ nhà số 43A Nguyễn Văn Cự, P.Tân Tạo A, Q.Bình Tân </v>
      </c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3"/>
      <c r="M45" s="27"/>
      <c r="N45" s="205"/>
      <c r="O45" s="205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06" t="s">
        <v>30</v>
      </c>
      <c r="B48" s="207"/>
      <c r="C48" s="208" t="str">
        <f>C1</f>
        <v>TIỀN NHÀ TRỌ THÁNG 03/2018</v>
      </c>
      <c r="D48" s="208"/>
      <c r="E48" s="208"/>
      <c r="F48" s="208"/>
      <c r="G48" s="208"/>
      <c r="H48" s="208"/>
      <c r="I48" s="208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34" t="str">
        <f>A2</f>
        <v>Tiền phòng Tháng 03</v>
      </c>
      <c r="B49" s="235" t="str">
        <f>B2</f>
        <v>Tiền điện Tháng 02</v>
      </c>
      <c r="C49" s="163"/>
      <c r="D49" s="163"/>
      <c r="E49" s="163"/>
      <c r="F49" s="235" t="str">
        <f>F2</f>
        <v>Tiền nước Tháng 02</v>
      </c>
      <c r="G49" s="235"/>
      <c r="H49" s="235"/>
      <c r="I49" s="235"/>
      <c r="J49" s="235" t="str">
        <f>J2</f>
        <v>Thuê bao truyền hình cáp Tháng 02</v>
      </c>
      <c r="K49" s="191" t="str">
        <f>K2</f>
        <v>Số tiền phải đóng (đồng)</v>
      </c>
      <c r="L49" s="220"/>
      <c r="M49" s="46"/>
      <c r="N49" s="15"/>
      <c r="O49" s="15"/>
      <c r="P49" s="15"/>
    </row>
    <row r="50" spans="1:16" ht="59.25" x14ac:dyDescent="0.3">
      <c r="A50" s="234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35"/>
      <c r="K50" s="191"/>
      <c r="L50" s="22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4550</v>
      </c>
      <c r="C51" s="18">
        <v>4621</v>
      </c>
      <c r="D51" s="19">
        <f>C51-B51</f>
        <v>71</v>
      </c>
      <c r="E51" s="48">
        <f>IF(D51&lt;=50,D51*$N$2,(D51-50)*$N$3+50*$N$2)</f>
        <v>213000</v>
      </c>
      <c r="F51" s="18">
        <v>622</v>
      </c>
      <c r="G51" s="18">
        <v>627</v>
      </c>
      <c r="H51" s="21">
        <f>G51-F51</f>
        <v>5</v>
      </c>
      <c r="I51" s="22">
        <f>H51*$O$2</f>
        <v>75000</v>
      </c>
      <c r="J51" s="22">
        <v>0</v>
      </c>
      <c r="K51" s="23">
        <f>A51+E51+I51+J51</f>
        <v>1488000</v>
      </c>
      <c r="L51" s="220"/>
      <c r="M51" s="24"/>
      <c r="N51" s="25"/>
      <c r="O51" s="26"/>
      <c r="P51" s="26"/>
    </row>
    <row r="52" spans="1:16" ht="20.25" thickBot="1" x14ac:dyDescent="0.35">
      <c r="A52" s="231" t="str">
        <f>A31</f>
        <v xml:space="preserve">Lưu ý: Vui lòng thanh toán trước ngày 10/03/2018 tại địa chỉ nhà số 43A Nguyễn Văn Cự, P.Tân Tạo A, Q.Bình Tân </v>
      </c>
      <c r="B52" s="232"/>
      <c r="C52" s="232"/>
      <c r="D52" s="232"/>
      <c r="E52" s="232"/>
      <c r="F52" s="232"/>
      <c r="G52" s="232"/>
      <c r="H52" s="232"/>
      <c r="I52" s="232"/>
      <c r="J52" s="232"/>
      <c r="K52" s="232"/>
      <c r="L52" s="233"/>
      <c r="M52" s="27"/>
      <c r="N52" s="205"/>
      <c r="O52" s="205"/>
    </row>
    <row r="53" spans="1:16" ht="21" thickTop="1" x14ac:dyDescent="0.3">
      <c r="A53" s="206" t="s">
        <v>31</v>
      </c>
      <c r="B53" s="207"/>
      <c r="C53" s="208" t="str">
        <f>C1</f>
        <v>TIỀN NHÀ TRỌ THÁNG 03/2018</v>
      </c>
      <c r="D53" s="208"/>
      <c r="E53" s="208"/>
      <c r="F53" s="208"/>
      <c r="G53" s="208"/>
      <c r="H53" s="208"/>
      <c r="I53" s="208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34" t="str">
        <f>A2</f>
        <v>Tiền phòng Tháng 03</v>
      </c>
      <c r="B54" s="235" t="str">
        <f>B2</f>
        <v>Tiền điện Tháng 02</v>
      </c>
      <c r="C54" s="163"/>
      <c r="D54" s="163"/>
      <c r="E54" s="163"/>
      <c r="F54" s="235" t="str">
        <f>I3</f>
        <v>Thành tiền</v>
      </c>
      <c r="G54" s="235"/>
      <c r="H54" s="235"/>
      <c r="I54" s="235"/>
      <c r="J54" s="235" t="str">
        <f>J2</f>
        <v>Thuê bao truyền hình cáp Tháng 02</v>
      </c>
      <c r="K54" s="191" t="str">
        <f>K2</f>
        <v>Số tiền phải đóng (đồng)</v>
      </c>
      <c r="L54" s="220"/>
      <c r="M54" s="46"/>
      <c r="N54" s="15"/>
      <c r="O54" s="15"/>
      <c r="P54" s="15"/>
    </row>
    <row r="55" spans="1:16" ht="59.25" x14ac:dyDescent="0.3">
      <c r="A55" s="234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35"/>
      <c r="K55" s="191"/>
      <c r="L55" s="220"/>
      <c r="M55" s="46"/>
      <c r="N55" s="15"/>
      <c r="O55" s="15"/>
      <c r="P55" s="16"/>
    </row>
    <row r="56" spans="1:16" x14ac:dyDescent="0.3">
      <c r="A56" s="17">
        <v>3000000</v>
      </c>
      <c r="B56" s="18">
        <v>3814</v>
      </c>
      <c r="C56" s="18">
        <v>3944</v>
      </c>
      <c r="D56" s="19">
        <f>C56-B56</f>
        <v>130</v>
      </c>
      <c r="E56" s="48">
        <f>IF(D56&lt;=50,D56*$N$2,(D56-50)*$N$3+50*$N$2)</f>
        <v>390000</v>
      </c>
      <c r="F56" s="18">
        <v>442</v>
      </c>
      <c r="G56" s="18">
        <v>445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3435000</v>
      </c>
      <c r="L56" s="220"/>
      <c r="M56" s="24"/>
      <c r="N56" s="25"/>
      <c r="O56" s="26"/>
      <c r="P56" s="26"/>
    </row>
    <row r="57" spans="1:16" ht="20.25" thickBot="1" x14ac:dyDescent="0.35">
      <c r="A57" s="231" t="str">
        <f>A31</f>
        <v xml:space="preserve">Lưu ý: Vui lòng thanh toán trước ngày 10/03/2018 tại địa chỉ nhà số 43A Nguyễn Văn Cự, P.Tân Tạo A, Q.Bình Tân </v>
      </c>
      <c r="B57" s="232"/>
      <c r="C57" s="232"/>
      <c r="D57" s="232"/>
      <c r="E57" s="232"/>
      <c r="F57" s="232"/>
      <c r="G57" s="232"/>
      <c r="H57" s="232"/>
      <c r="I57" s="232"/>
      <c r="J57" s="232"/>
      <c r="K57" s="232"/>
      <c r="L57" s="233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06" t="s">
        <v>32</v>
      </c>
      <c r="B60" s="207"/>
      <c r="C60" s="208" t="str">
        <f>C1</f>
        <v>TIỀN NHÀ TRỌ THÁNG 03/2018</v>
      </c>
      <c r="D60" s="208"/>
      <c r="E60" s="208"/>
      <c r="F60" s="208"/>
      <c r="G60" s="208"/>
      <c r="H60" s="208"/>
      <c r="I60" s="208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09" t="str">
        <f>A2</f>
        <v>Tiền phòng Tháng 03</v>
      </c>
      <c r="B61" s="211" t="str">
        <f>B2</f>
        <v>Tiền điện Tháng 02</v>
      </c>
      <c r="C61" s="212"/>
      <c r="D61" s="212"/>
      <c r="E61" s="213"/>
      <c r="F61" s="211" t="str">
        <f>F2</f>
        <v>Tiền nước Tháng 02</v>
      </c>
      <c r="G61" s="214"/>
      <c r="H61" s="214"/>
      <c r="I61" s="215"/>
      <c r="J61" s="216" t="str">
        <f>J2</f>
        <v>Thuê bao truyền hình cáp Tháng 02</v>
      </c>
      <c r="K61" s="218" t="str">
        <f>K2</f>
        <v>Số tiền phải đóng (đồng)</v>
      </c>
      <c r="L61" s="220"/>
      <c r="M61" s="46"/>
      <c r="N61" s="15"/>
      <c r="O61" s="15"/>
      <c r="P61" s="15"/>
    </row>
    <row r="62" spans="1:16" ht="59.25" x14ac:dyDescent="0.3">
      <c r="A62" s="210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17"/>
      <c r="K62" s="219"/>
      <c r="L62" s="220"/>
      <c r="M62" s="46"/>
      <c r="N62" s="15"/>
      <c r="O62" s="15"/>
      <c r="P62" s="16"/>
    </row>
    <row r="63" spans="1:16" x14ac:dyDescent="0.3">
      <c r="A63" s="17">
        <v>1200000</v>
      </c>
      <c r="B63" s="61">
        <v>5625</v>
      </c>
      <c r="C63" s="61">
        <v>5667</v>
      </c>
      <c r="D63" s="19">
        <f>C63-B63</f>
        <v>42</v>
      </c>
      <c r="E63" s="48">
        <f>IF(D63&lt;=50,D63*$N$2,(D63-50)*$N$3+50*$N$2)</f>
        <v>126000</v>
      </c>
      <c r="F63" s="18">
        <v>603</v>
      </c>
      <c r="G63" s="18">
        <v>606</v>
      </c>
      <c r="H63" s="21">
        <f>G63-F63</f>
        <v>3</v>
      </c>
      <c r="I63" s="22">
        <f>H63*$O$2</f>
        <v>45000</v>
      </c>
      <c r="J63" s="22">
        <v>30000</v>
      </c>
      <c r="K63" s="23">
        <f>A63+E63+I63+J63</f>
        <v>1401000</v>
      </c>
      <c r="L63" s="220"/>
      <c r="M63" s="24"/>
      <c r="N63" s="25"/>
      <c r="O63" s="26"/>
      <c r="P63" s="26"/>
    </row>
    <row r="64" spans="1:16" ht="20.25" thickBot="1" x14ac:dyDescent="0.35">
      <c r="A64" s="202" t="str">
        <f>A31</f>
        <v xml:space="preserve">Lưu ý: Vui lòng thanh toán trước ngày 10/03/2018 tại địa chỉ nhà số 43A Nguyễn Văn Cự, P.Tân Tạo A, Q.Bình Tân </v>
      </c>
      <c r="B64" s="203"/>
      <c r="C64" s="203"/>
      <c r="D64" s="203"/>
      <c r="E64" s="203"/>
      <c r="F64" s="203"/>
      <c r="G64" s="203"/>
      <c r="H64" s="203"/>
      <c r="I64" s="203"/>
      <c r="J64" s="203"/>
      <c r="K64" s="203"/>
      <c r="L64" s="20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06" t="s">
        <v>35</v>
      </c>
      <c r="B67" s="207"/>
      <c r="C67" s="208" t="str">
        <f>C1</f>
        <v>TIỀN NHÀ TRỌ THÁNG 03/2018</v>
      </c>
      <c r="D67" s="208"/>
      <c r="E67" s="208"/>
      <c r="F67" s="208"/>
      <c r="G67" s="208"/>
      <c r="H67" s="208"/>
      <c r="I67" s="208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09" t="str">
        <f>A2</f>
        <v>Tiền phòng Tháng 03</v>
      </c>
      <c r="B68" s="211" t="str">
        <f>B2</f>
        <v>Tiền điện Tháng 02</v>
      </c>
      <c r="C68" s="212"/>
      <c r="D68" s="212"/>
      <c r="E68" s="213"/>
      <c r="F68" s="211" t="str">
        <f>F2</f>
        <v>Tiền nước Tháng 02</v>
      </c>
      <c r="G68" s="214"/>
      <c r="H68" s="214"/>
      <c r="I68" s="215"/>
      <c r="J68" s="216" t="str">
        <f>J2</f>
        <v>Thuê bao truyền hình cáp Tháng 02</v>
      </c>
      <c r="K68" s="218" t="str">
        <f>K2</f>
        <v>Số tiền phải đóng (đồng)</v>
      </c>
      <c r="L68" s="220"/>
      <c r="M68" s="46"/>
      <c r="N68" s="15"/>
      <c r="O68" s="15"/>
      <c r="P68" s="15"/>
    </row>
    <row r="69" spans="1:16" ht="59.25" x14ac:dyDescent="0.3">
      <c r="A69" s="210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17"/>
      <c r="K69" s="219"/>
      <c r="L69" s="22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8589</v>
      </c>
      <c r="C70" s="61">
        <v>8779</v>
      </c>
      <c r="D70" s="19">
        <f>C70-B70</f>
        <v>190</v>
      </c>
      <c r="E70" s="48">
        <f>IF(D70&lt;=50,D70*$N$2,(D70-50)*$N$3+50*$N$2)</f>
        <v>570000</v>
      </c>
      <c r="F70" s="18">
        <v>525</v>
      </c>
      <c r="G70" s="18">
        <v>535</v>
      </c>
      <c r="H70" s="21">
        <f>G70-F70</f>
        <v>10</v>
      </c>
      <c r="I70" s="22">
        <f>H70*$O$2</f>
        <v>150000</v>
      </c>
      <c r="J70" s="22">
        <v>30000</v>
      </c>
      <c r="K70" s="23">
        <f>A70+E70+I70+J70</f>
        <v>1950000</v>
      </c>
      <c r="L70" s="220"/>
      <c r="M70" s="24"/>
      <c r="N70" s="25"/>
      <c r="O70" s="26"/>
      <c r="P70" s="26"/>
    </row>
    <row r="71" spans="1:16" ht="20.25" thickBot="1" x14ac:dyDescent="0.35">
      <c r="A71" s="202" t="str">
        <f>A31</f>
        <v xml:space="preserve">Lưu ý: Vui lòng thanh toán trước ngày 10/03/2018 tại địa chỉ nhà số 43A Nguyễn Văn Cự, P.Tân Tạo A, Q.Bình Tân </v>
      </c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0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06" t="s">
        <v>38</v>
      </c>
      <c r="B74" s="207"/>
      <c r="C74" s="208" t="str">
        <f>C1</f>
        <v>TIỀN NHÀ TRỌ THÁNG 03/2018</v>
      </c>
      <c r="D74" s="208"/>
      <c r="E74" s="208"/>
      <c r="F74" s="208"/>
      <c r="G74" s="208"/>
      <c r="H74" s="208"/>
      <c r="I74" s="208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09" t="str">
        <f>A2</f>
        <v>Tiền phòng Tháng 03</v>
      </c>
      <c r="B75" s="211" t="str">
        <f>B2</f>
        <v>Tiền điện Tháng 02</v>
      </c>
      <c r="C75" s="212"/>
      <c r="D75" s="212"/>
      <c r="E75" s="213"/>
      <c r="F75" s="211" t="str">
        <f>F2</f>
        <v>Tiền nước Tháng 02</v>
      </c>
      <c r="G75" s="214"/>
      <c r="H75" s="214"/>
      <c r="I75" s="215"/>
      <c r="J75" s="216" t="str">
        <f>J2</f>
        <v>Thuê bao truyền hình cáp Tháng 02</v>
      </c>
      <c r="K75" s="218" t="str">
        <f>K2</f>
        <v>Số tiền phải đóng (đồng)</v>
      </c>
      <c r="L75" s="220"/>
      <c r="M75" s="46"/>
      <c r="N75" s="15"/>
      <c r="O75" s="15"/>
      <c r="P75" s="15"/>
    </row>
    <row r="76" spans="1:16" ht="59.25" x14ac:dyDescent="0.3">
      <c r="A76" s="210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17"/>
      <c r="K76" s="219"/>
      <c r="L76" s="22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18171</v>
      </c>
      <c r="C77" s="61">
        <v>18406</v>
      </c>
      <c r="D77" s="19">
        <f>C77-B77</f>
        <v>235</v>
      </c>
      <c r="E77" s="20">
        <f>IF(D77&lt;=50,D77*$N$2,(D77-50)*$N$3+50*$N$2)</f>
        <v>705000</v>
      </c>
      <c r="F77" s="18">
        <v>746</v>
      </c>
      <c r="G77" s="18">
        <v>754</v>
      </c>
      <c r="H77" s="21">
        <f>G77-F77</f>
        <v>8</v>
      </c>
      <c r="I77" s="22">
        <f>H77*$O$2</f>
        <v>120000</v>
      </c>
      <c r="J77" s="22">
        <v>30000</v>
      </c>
      <c r="K77" s="23">
        <f>A77+E77+I77+J77</f>
        <v>2055000</v>
      </c>
      <c r="L77" s="220"/>
      <c r="M77" s="24"/>
      <c r="N77" s="25"/>
      <c r="O77" s="26"/>
      <c r="P77" s="26"/>
    </row>
    <row r="78" spans="1:16" ht="20.25" thickBot="1" x14ac:dyDescent="0.35">
      <c r="A78" s="202" t="str">
        <f>A31</f>
        <v xml:space="preserve">Lưu ý: Vui lòng thanh toán trước ngày 10/03/2018 tại địa chỉ nhà số 43A Nguyễn Văn Cự, P.Tân Tạo A, Q.Bình Tân </v>
      </c>
      <c r="B78" s="203"/>
      <c r="C78" s="203"/>
      <c r="D78" s="203"/>
      <c r="E78" s="203"/>
      <c r="F78" s="203"/>
      <c r="G78" s="203"/>
      <c r="H78" s="203"/>
      <c r="I78" s="203"/>
      <c r="J78" s="203"/>
      <c r="K78" s="203"/>
      <c r="L78" s="204"/>
      <c r="M78" s="126"/>
      <c r="O78" s="99"/>
    </row>
    <row r="79" spans="1:16" ht="21" thickTop="1" x14ac:dyDescent="0.3">
      <c r="A79" s="206" t="s">
        <v>41</v>
      </c>
      <c r="B79" s="207"/>
      <c r="C79" s="208" t="str">
        <f>C1</f>
        <v>TIỀN NHÀ TRỌ THÁNG 03/2018</v>
      </c>
      <c r="D79" s="208"/>
      <c r="E79" s="208"/>
      <c r="F79" s="208"/>
      <c r="G79" s="208"/>
      <c r="H79" s="208"/>
      <c r="I79" s="208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09" t="str">
        <f>A2</f>
        <v>Tiền phòng Tháng 03</v>
      </c>
      <c r="B80" s="211" t="str">
        <f>B2</f>
        <v>Tiền điện Tháng 02</v>
      </c>
      <c r="C80" s="212"/>
      <c r="D80" s="212"/>
      <c r="E80" s="213"/>
      <c r="F80" s="211" t="str">
        <f>F2</f>
        <v>Tiền nước Tháng 02</v>
      </c>
      <c r="G80" s="214"/>
      <c r="H80" s="214"/>
      <c r="I80" s="215"/>
      <c r="J80" s="216" t="str">
        <f>J2</f>
        <v>Thuê bao truyền hình cáp Tháng 02</v>
      </c>
      <c r="K80" s="218" t="str">
        <f>K2</f>
        <v>Số tiền phải đóng (đồng)</v>
      </c>
      <c r="L80" s="220"/>
      <c r="M80" s="46"/>
      <c r="N80" s="15"/>
      <c r="O80" s="15"/>
      <c r="P80" s="15"/>
    </row>
    <row r="81" spans="1:16" ht="59.25" x14ac:dyDescent="0.3">
      <c r="A81" s="210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17"/>
      <c r="K81" s="219"/>
      <c r="L81" s="22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4385</v>
      </c>
      <c r="C82" s="18">
        <v>4422</v>
      </c>
      <c r="D82" s="19">
        <f>C82-B82</f>
        <v>37</v>
      </c>
      <c r="E82" s="48">
        <f>IF(D82&lt;=50,D82*$N$2,(D82-50)*$N$3+50*$N$2)</f>
        <v>111000</v>
      </c>
      <c r="F82" s="18">
        <v>567</v>
      </c>
      <c r="G82" s="18">
        <v>571</v>
      </c>
      <c r="H82" s="21">
        <f>G82-F82</f>
        <v>4</v>
      </c>
      <c r="I82" s="22">
        <f>H82*$O$2</f>
        <v>60000</v>
      </c>
      <c r="J82" s="22">
        <v>30000</v>
      </c>
      <c r="K82" s="23">
        <f>A82+E82+I82+J82</f>
        <v>1401000</v>
      </c>
      <c r="L82" s="220"/>
      <c r="M82" s="24"/>
      <c r="N82" s="25"/>
      <c r="O82" s="26"/>
      <c r="P82" s="26"/>
    </row>
    <row r="83" spans="1:16" s="50" customFormat="1" ht="16.5" thickBot="1" x14ac:dyDescent="0.3">
      <c r="A83" s="226" t="str">
        <f>A31</f>
        <v xml:space="preserve">Lưu ý: Vui lòng thanh toán trước ngày 10/03/2018 tại địa chỉ nhà số 43A Nguyễn Văn Cự, P.Tân Tạo A, Q.Bình Tân </v>
      </c>
      <c r="B83" s="227"/>
      <c r="C83" s="227"/>
      <c r="D83" s="227"/>
      <c r="E83" s="227"/>
      <c r="F83" s="227"/>
      <c r="G83" s="227"/>
      <c r="H83" s="227"/>
      <c r="I83" s="227"/>
      <c r="J83" s="227"/>
      <c r="K83" s="227"/>
      <c r="L83" s="228"/>
      <c r="M83" s="49"/>
      <c r="N83" s="229"/>
      <c r="O83" s="22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06" t="s">
        <v>44</v>
      </c>
      <c r="B86" s="207"/>
      <c r="C86" s="208" t="str">
        <f>C1</f>
        <v>TIỀN NHÀ TRỌ THÁNG 03/2018</v>
      </c>
      <c r="D86" s="208"/>
      <c r="E86" s="208"/>
      <c r="F86" s="208"/>
      <c r="G86" s="208"/>
      <c r="H86" s="208"/>
      <c r="I86" s="208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09" t="str">
        <f>A2</f>
        <v>Tiền phòng Tháng 03</v>
      </c>
      <c r="B87" s="211" t="str">
        <f>B2</f>
        <v>Tiền điện Tháng 02</v>
      </c>
      <c r="C87" s="212"/>
      <c r="D87" s="212"/>
      <c r="E87" s="213"/>
      <c r="F87" s="211" t="str">
        <f>F2</f>
        <v>Tiền nước Tháng 02</v>
      </c>
      <c r="G87" s="214"/>
      <c r="H87" s="214"/>
      <c r="I87" s="215"/>
      <c r="J87" s="216" t="str">
        <f>J2</f>
        <v>Thuê bao truyền hình cáp Tháng 02</v>
      </c>
      <c r="K87" s="218" t="str">
        <f>K2</f>
        <v>Số tiền phải đóng (đồng)</v>
      </c>
      <c r="L87" s="220"/>
      <c r="M87" s="46"/>
      <c r="N87" s="15"/>
      <c r="O87" s="15"/>
      <c r="P87" s="15"/>
    </row>
    <row r="88" spans="1:16" ht="59.25" x14ac:dyDescent="0.3">
      <c r="A88" s="210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17"/>
      <c r="K88" s="219"/>
      <c r="L88" s="22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3121</v>
      </c>
      <c r="C89" s="18">
        <v>3150</v>
      </c>
      <c r="D89" s="19">
        <f>C89-B89</f>
        <v>29</v>
      </c>
      <c r="E89" s="48">
        <f>IF(D89&lt;=50,D89*$N$2,(D89-50)*$N$3+50*$N$2)</f>
        <v>87000</v>
      </c>
      <c r="F89" s="18">
        <v>741</v>
      </c>
      <c r="G89" s="18">
        <v>747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1377000</v>
      </c>
      <c r="L89" s="220"/>
      <c r="M89" s="24"/>
      <c r="N89" s="25"/>
      <c r="O89" s="26"/>
      <c r="P89" s="26"/>
    </row>
    <row r="90" spans="1:16" ht="20.25" thickBot="1" x14ac:dyDescent="0.35">
      <c r="A90" s="202" t="s">
        <v>97</v>
      </c>
      <c r="B90" s="203"/>
      <c r="C90" s="203"/>
      <c r="D90" s="203"/>
      <c r="E90" s="203"/>
      <c r="F90" s="203"/>
      <c r="G90" s="203"/>
      <c r="H90" s="203"/>
      <c r="I90" s="203"/>
      <c r="J90" s="203"/>
      <c r="K90" s="203"/>
      <c r="L90" s="204"/>
      <c r="M90" s="27"/>
      <c r="N90" s="205"/>
      <c r="O90" s="205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06" t="s">
        <v>45</v>
      </c>
      <c r="B93" s="207"/>
      <c r="C93" s="208" t="str">
        <f>C1</f>
        <v>TIỀN NHÀ TRỌ THÁNG 03/2018</v>
      </c>
      <c r="D93" s="208"/>
      <c r="E93" s="208"/>
      <c r="F93" s="208"/>
      <c r="G93" s="208"/>
      <c r="H93" s="208"/>
      <c r="I93" s="208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24" t="s">
        <v>3</v>
      </c>
      <c r="B94" s="211" t="str">
        <f>B2</f>
        <v>Tiền điện Tháng 02</v>
      </c>
      <c r="C94" s="212"/>
      <c r="D94" s="212"/>
      <c r="E94" s="213"/>
      <c r="F94" s="211" t="str">
        <f>F2</f>
        <v>Tiền nước Tháng 02</v>
      </c>
      <c r="G94" s="214"/>
      <c r="H94" s="214"/>
      <c r="I94" s="215"/>
      <c r="J94" s="216" t="str">
        <f>J9</f>
        <v>Thuê bao truyền hình cáp Tháng 02</v>
      </c>
      <c r="K94" s="218" t="str">
        <f>K87</f>
        <v>Số tiền phải đóng (đồng)</v>
      </c>
      <c r="L94" s="220"/>
      <c r="M94" s="46"/>
      <c r="N94" s="15"/>
      <c r="O94" s="15"/>
      <c r="P94" s="15"/>
    </row>
    <row r="95" spans="1:16" ht="59.25" x14ac:dyDescent="0.3">
      <c r="A95" s="225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17"/>
      <c r="K95" s="219"/>
      <c r="L95" s="22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3692</v>
      </c>
      <c r="C96" s="18">
        <v>3757</v>
      </c>
      <c r="D96" s="19">
        <f>C96-B96</f>
        <v>65</v>
      </c>
      <c r="E96" s="48">
        <f>IF(D96&lt;=50,D96*$N$2,(D96-50)*$N$3+50*$N$2)</f>
        <v>195000</v>
      </c>
      <c r="F96" s="18">
        <v>195</v>
      </c>
      <c r="G96" s="18">
        <v>201</v>
      </c>
      <c r="H96" s="21">
        <f>G96-F96</f>
        <v>6</v>
      </c>
      <c r="I96" s="22">
        <f>H96*$O$2</f>
        <v>90000</v>
      </c>
      <c r="J96" s="22">
        <v>0</v>
      </c>
      <c r="K96" s="23">
        <f>A96+E96+I96+J96</f>
        <v>1485000</v>
      </c>
      <c r="L96" s="220"/>
      <c r="M96" s="24"/>
      <c r="N96" s="25"/>
      <c r="O96" s="26"/>
      <c r="P96" s="26"/>
    </row>
    <row r="97" spans="1:16" ht="20.25" thickBot="1" x14ac:dyDescent="0.35">
      <c r="A97" s="202" t="str">
        <f>A31</f>
        <v xml:space="preserve">Lưu ý: Vui lòng thanh toán trước ngày 10/03/2018 tại địa chỉ nhà số 43A Nguyễn Văn Cự, P.Tân Tạo A, Q.Bình Tân </v>
      </c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4"/>
      <c r="M97" s="27"/>
      <c r="N97" s="205"/>
      <c r="O97" s="205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06" t="s">
        <v>47</v>
      </c>
      <c r="B100" s="207"/>
      <c r="C100" s="208" t="str">
        <f>C1</f>
        <v>TIỀN NHÀ TRỌ THÁNG 03/2018</v>
      </c>
      <c r="D100" s="208"/>
      <c r="E100" s="208"/>
      <c r="F100" s="208"/>
      <c r="G100" s="208"/>
      <c r="H100" s="208"/>
      <c r="I100" s="208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09" t="str">
        <f>A2</f>
        <v>Tiền phòng Tháng 03</v>
      </c>
      <c r="B101" s="211" t="str">
        <f>B2</f>
        <v>Tiền điện Tháng 02</v>
      </c>
      <c r="C101" s="212"/>
      <c r="D101" s="212"/>
      <c r="E101" s="213"/>
      <c r="F101" s="211" t="str">
        <f>F2</f>
        <v>Tiền nước Tháng 02</v>
      </c>
      <c r="G101" s="214"/>
      <c r="H101" s="214"/>
      <c r="I101" s="215"/>
      <c r="J101" s="216" t="str">
        <f>J2</f>
        <v>Thuê bao truyền hình cáp Tháng 02</v>
      </c>
      <c r="K101" s="218" t="str">
        <f>K2</f>
        <v>Số tiền phải đóng (đồng)</v>
      </c>
      <c r="L101" s="220"/>
      <c r="M101" s="46"/>
      <c r="N101" s="15"/>
      <c r="O101" s="15"/>
      <c r="P101" s="15"/>
    </row>
    <row r="102" spans="1:16" ht="59.25" x14ac:dyDescent="0.3">
      <c r="A102" s="210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17"/>
      <c r="K102" s="219"/>
      <c r="L102" s="22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4133</v>
      </c>
      <c r="C103" s="18">
        <v>4157</v>
      </c>
      <c r="D103" s="19">
        <f>C103-B103</f>
        <v>24</v>
      </c>
      <c r="E103" s="48">
        <f>IF(D103&lt;=50,D103*$N$2,(D103-50)*$N$3+50*$N$2)</f>
        <v>72000</v>
      </c>
      <c r="F103" s="18">
        <v>503</v>
      </c>
      <c r="G103" s="18">
        <v>507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1362000</v>
      </c>
      <c r="L103" s="220"/>
      <c r="M103" s="24"/>
      <c r="N103" s="25"/>
      <c r="O103" s="26"/>
      <c r="P103" s="26"/>
    </row>
    <row r="104" spans="1:16" ht="20.25" thickBot="1" x14ac:dyDescent="0.35">
      <c r="A104" s="202" t="str">
        <f>A97</f>
        <v xml:space="preserve">Lưu ý: Vui lòng thanh toán trước ngày 10/03/2018 tại địa chỉ nhà số 43A Nguyễn Văn Cự, P.Tân Tạo A, Q.Bình Tân </v>
      </c>
      <c r="B104" s="203"/>
      <c r="C104" s="203"/>
      <c r="D104" s="203"/>
      <c r="E104" s="203"/>
      <c r="F104" s="203"/>
      <c r="G104" s="203"/>
      <c r="H104" s="203"/>
      <c r="I104" s="203"/>
      <c r="J104" s="203"/>
      <c r="K104" s="203"/>
      <c r="L104" s="204"/>
      <c r="M104" s="127">
        <v>706</v>
      </c>
      <c r="N104" s="128">
        <v>732</v>
      </c>
      <c r="O104" s="128"/>
    </row>
    <row r="105" spans="1:16" ht="21" thickTop="1" x14ac:dyDescent="0.3">
      <c r="A105" s="206" t="s">
        <v>49</v>
      </c>
      <c r="B105" s="207"/>
      <c r="C105" s="208" t="str">
        <f>C1</f>
        <v>TIỀN NHÀ TRỌ THÁNG 03/2018</v>
      </c>
      <c r="D105" s="208"/>
      <c r="E105" s="208"/>
      <c r="F105" s="208"/>
      <c r="G105" s="208"/>
      <c r="H105" s="208"/>
      <c r="I105" s="208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09" t="str">
        <f>A2</f>
        <v>Tiền phòng Tháng 03</v>
      </c>
      <c r="B106" s="211" t="str">
        <f>B2</f>
        <v>Tiền điện Tháng 02</v>
      </c>
      <c r="C106" s="212"/>
      <c r="D106" s="212"/>
      <c r="E106" s="213"/>
      <c r="F106" s="211" t="str">
        <f>F2</f>
        <v>Tiền nước Tháng 02</v>
      </c>
      <c r="G106" s="214"/>
      <c r="H106" s="214"/>
      <c r="I106" s="215"/>
      <c r="J106" s="216" t="str">
        <f>J2</f>
        <v>Thuê bao truyền hình cáp Tháng 02</v>
      </c>
      <c r="K106" s="218" t="str">
        <f>K2</f>
        <v>Số tiền phải đóng (đồng)</v>
      </c>
      <c r="L106" s="220"/>
      <c r="M106" s="14"/>
      <c r="N106" s="15"/>
      <c r="O106" s="15"/>
      <c r="P106" s="15"/>
    </row>
    <row r="107" spans="1:16" ht="59.25" x14ac:dyDescent="0.3">
      <c r="A107" s="210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17"/>
      <c r="K107" s="219"/>
      <c r="L107" s="220"/>
      <c r="M107" s="14"/>
      <c r="N107" s="15"/>
      <c r="O107" s="15"/>
      <c r="P107" s="16"/>
    </row>
    <row r="108" spans="1:16" x14ac:dyDescent="0.3">
      <c r="A108" s="17">
        <v>1500000</v>
      </c>
      <c r="B108" s="18">
        <v>2505</v>
      </c>
      <c r="C108" s="18">
        <v>2537</v>
      </c>
      <c r="D108" s="19">
        <f>C108-B108</f>
        <v>32</v>
      </c>
      <c r="E108" s="48">
        <f>IF(D108&lt;=50,D108*$N$2,(D108-50)*$N$3+50*$N$2)</f>
        <v>96000</v>
      </c>
      <c r="F108" s="18">
        <v>166</v>
      </c>
      <c r="G108" s="18">
        <v>172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1686000</v>
      </c>
      <c r="L108" s="220"/>
      <c r="M108" s="24"/>
      <c r="N108" s="25"/>
      <c r="O108" s="26"/>
      <c r="P108" s="26"/>
    </row>
    <row r="109" spans="1:16" ht="20.25" thickBot="1" x14ac:dyDescent="0.35">
      <c r="A109" s="202" t="str">
        <f>A31</f>
        <v xml:space="preserve">Lưu ý: Vui lòng thanh toán trước ngày 10/03/2018 tại địa chỉ nhà số 43A Nguyễn Văn Cự, P.Tân Tạo A, Q.Bình Tân </v>
      </c>
      <c r="B109" s="203"/>
      <c r="C109" s="203"/>
      <c r="D109" s="203"/>
      <c r="E109" s="203"/>
      <c r="F109" s="203"/>
      <c r="G109" s="203"/>
      <c r="H109" s="203"/>
      <c r="I109" s="203"/>
      <c r="J109" s="203"/>
      <c r="K109" s="203"/>
      <c r="L109" s="204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06" t="s">
        <v>50</v>
      </c>
      <c r="B112" s="207"/>
      <c r="C112" s="208" t="str">
        <f>C1</f>
        <v>TIỀN NHÀ TRỌ THÁNG 03/2018</v>
      </c>
      <c r="D112" s="208"/>
      <c r="E112" s="208"/>
      <c r="F112" s="208"/>
      <c r="G112" s="208"/>
      <c r="H112" s="208"/>
      <c r="I112" s="208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09" t="str">
        <f>A2</f>
        <v>Tiền phòng Tháng 03</v>
      </c>
      <c r="B113" s="211" t="str">
        <f>B2</f>
        <v>Tiền điện Tháng 02</v>
      </c>
      <c r="C113" s="212"/>
      <c r="D113" s="212"/>
      <c r="E113" s="213"/>
      <c r="F113" s="211" t="str">
        <f>F2</f>
        <v>Tiền nước Tháng 02</v>
      </c>
      <c r="G113" s="214"/>
      <c r="H113" s="214"/>
      <c r="I113" s="215"/>
      <c r="J113" s="216" t="str">
        <f>J2</f>
        <v>Thuê bao truyền hình cáp Tháng 02</v>
      </c>
      <c r="K113" s="218" t="str">
        <f>K2</f>
        <v>Số tiền phải đóng (đồng)</v>
      </c>
      <c r="L113" s="220"/>
      <c r="M113" s="46"/>
      <c r="N113" s="15"/>
      <c r="O113" s="15"/>
      <c r="P113" s="15"/>
    </row>
    <row r="114" spans="1:16" ht="59.25" x14ac:dyDescent="0.3">
      <c r="A114" s="210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17"/>
      <c r="K114" s="219"/>
      <c r="L114" s="220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1594</v>
      </c>
      <c r="C115" s="18">
        <v>1871</v>
      </c>
      <c r="D115" s="19">
        <f>C115-B115</f>
        <v>277</v>
      </c>
      <c r="E115" s="20">
        <f>IF(D115&lt;=50,D115*$N$2,(D115-50)*$N$3+50*$N$2)</f>
        <v>831000</v>
      </c>
      <c r="F115" s="18">
        <v>901</v>
      </c>
      <c r="G115" s="18">
        <v>915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4083000</v>
      </c>
      <c r="L115" s="220"/>
      <c r="M115" s="24"/>
      <c r="N115" s="25"/>
      <c r="O115" s="26"/>
      <c r="P115" s="26"/>
    </row>
    <row r="116" spans="1:16" ht="20.25" thickBot="1" x14ac:dyDescent="0.35">
      <c r="A116" s="202" t="str">
        <f>A31</f>
        <v xml:space="preserve">Lưu ý: Vui lòng thanh toán trước ngày 10/03/2018 tại địa chỉ nhà số 43A Nguyễn Văn Cự, P.Tân Tạo A, Q.Bình Tân </v>
      </c>
      <c r="B116" s="203"/>
      <c r="C116" s="203"/>
      <c r="D116" s="203"/>
      <c r="E116" s="203"/>
      <c r="F116" s="203"/>
      <c r="G116" s="203"/>
      <c r="H116" s="203"/>
      <c r="I116" s="203"/>
      <c r="J116" s="203"/>
      <c r="K116" s="203"/>
      <c r="L116" s="204"/>
      <c r="M116" s="127">
        <v>926</v>
      </c>
      <c r="N116" s="205">
        <v>955</v>
      </c>
      <c r="O116" s="205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06" t="s">
        <v>52</v>
      </c>
      <c r="B119" s="207"/>
      <c r="C119" s="208" t="str">
        <f>C1</f>
        <v>TIỀN NHÀ TRỌ THÁNG 03/2018</v>
      </c>
      <c r="D119" s="208"/>
      <c r="E119" s="208"/>
      <c r="F119" s="208"/>
      <c r="G119" s="208"/>
      <c r="H119" s="208"/>
      <c r="I119" s="208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09" t="str">
        <f>A2</f>
        <v>Tiền phòng Tháng 03</v>
      </c>
      <c r="B120" s="211" t="str">
        <f>B2</f>
        <v>Tiền điện Tháng 02</v>
      </c>
      <c r="C120" s="212"/>
      <c r="D120" s="212"/>
      <c r="E120" s="213"/>
      <c r="F120" s="211" t="str">
        <f>F2</f>
        <v>Tiền nước Tháng 02</v>
      </c>
      <c r="G120" s="214"/>
      <c r="H120" s="214"/>
      <c r="I120" s="215"/>
      <c r="J120" s="216" t="str">
        <f>J2</f>
        <v>Thuê bao truyền hình cáp Tháng 02</v>
      </c>
      <c r="K120" s="218" t="str">
        <f>K2</f>
        <v>Số tiền phải đóng (đồng)</v>
      </c>
      <c r="L120" s="220"/>
      <c r="M120" s="14"/>
      <c r="N120" s="15"/>
      <c r="O120" s="15"/>
      <c r="P120" s="15"/>
    </row>
    <row r="121" spans="1:16" ht="59.25" x14ac:dyDescent="0.3">
      <c r="A121" s="210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17"/>
      <c r="K121" s="219"/>
      <c r="L121" s="220"/>
      <c r="M121" s="14"/>
      <c r="N121" s="15"/>
      <c r="O121" s="15"/>
      <c r="P121" s="16"/>
    </row>
    <row r="122" spans="1:16" x14ac:dyDescent="0.3">
      <c r="A122" s="17">
        <v>1200000</v>
      </c>
      <c r="B122" s="18">
        <v>1626</v>
      </c>
      <c r="C122" s="18">
        <v>1700</v>
      </c>
      <c r="D122" s="19">
        <f>C122-B122</f>
        <v>74</v>
      </c>
      <c r="E122" s="48">
        <f>IF(D122&lt;=50,D122*$N$2,(D122-50)*$N$3+50*$N$2)</f>
        <v>222000</v>
      </c>
      <c r="F122" s="18">
        <v>375</v>
      </c>
      <c r="G122" s="18">
        <v>381</v>
      </c>
      <c r="H122" s="21">
        <f>G122-F122</f>
        <v>6</v>
      </c>
      <c r="I122" s="22">
        <f>H122*$O$4</f>
        <v>108000</v>
      </c>
      <c r="J122" s="22">
        <v>30000</v>
      </c>
      <c r="K122" s="23">
        <f>A122+E122+I122+J122</f>
        <v>1560000</v>
      </c>
      <c r="L122" s="220"/>
      <c r="M122" s="24"/>
      <c r="N122" s="25"/>
      <c r="O122" s="26"/>
      <c r="P122" s="26"/>
    </row>
    <row r="123" spans="1:16" ht="20.25" thickBot="1" x14ac:dyDescent="0.35">
      <c r="A123" s="221" t="str">
        <f>A31</f>
        <v xml:space="preserve">Lưu ý: Vui lòng thanh toán trước ngày 10/03/2018 tại địa chỉ nhà số 43A Nguyễn Văn Cự, P.Tân Tạo A, Q.Bình Tân </v>
      </c>
      <c r="B123" s="222"/>
      <c r="C123" s="222"/>
      <c r="D123" s="222"/>
      <c r="E123" s="222"/>
      <c r="F123" s="222"/>
      <c r="G123" s="222"/>
      <c r="H123" s="222"/>
      <c r="I123" s="222"/>
      <c r="J123" s="222"/>
      <c r="K123" s="222"/>
      <c r="L123" s="223"/>
      <c r="M123" s="27"/>
      <c r="N123" s="205"/>
      <c r="O123" s="205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06" t="s">
        <v>55</v>
      </c>
      <c r="B126" s="207"/>
      <c r="C126" s="208" t="str">
        <f>C1</f>
        <v>TIỀN NHÀ TRỌ THÁNG 03/2018</v>
      </c>
      <c r="D126" s="208"/>
      <c r="E126" s="208"/>
      <c r="F126" s="208"/>
      <c r="G126" s="208"/>
      <c r="H126" s="208"/>
      <c r="I126" s="208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09" t="str">
        <f>A2</f>
        <v>Tiền phòng Tháng 03</v>
      </c>
      <c r="B127" s="211" t="str">
        <f>B2</f>
        <v>Tiền điện Tháng 02</v>
      </c>
      <c r="C127" s="212"/>
      <c r="D127" s="212"/>
      <c r="E127" s="213"/>
      <c r="F127" s="211" t="str">
        <f>F2</f>
        <v>Tiền nước Tháng 02</v>
      </c>
      <c r="G127" s="214"/>
      <c r="H127" s="214"/>
      <c r="I127" s="215"/>
      <c r="J127" s="216" t="str">
        <f>J2</f>
        <v>Thuê bao truyền hình cáp Tháng 02</v>
      </c>
      <c r="K127" s="218" t="str">
        <f>K2</f>
        <v>Số tiền phải đóng (đồng)</v>
      </c>
      <c r="L127" s="220"/>
      <c r="M127" s="46"/>
      <c r="N127" s="15"/>
      <c r="O127" s="15"/>
      <c r="P127" s="15"/>
    </row>
    <row r="128" spans="1:16" ht="59.25" x14ac:dyDescent="0.3">
      <c r="A128" s="210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17"/>
      <c r="K128" s="219"/>
      <c r="L128" s="220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2376</v>
      </c>
      <c r="C129" s="18">
        <v>2414</v>
      </c>
      <c r="D129" s="19">
        <f>C129-B129</f>
        <v>38</v>
      </c>
      <c r="E129" s="48">
        <f>IF(D129&lt;=50,D129*$N$2,(D129-50)*$N$3+50*$N$2)</f>
        <v>114000</v>
      </c>
      <c r="F129" s="18">
        <v>511</v>
      </c>
      <c r="G129" s="18">
        <v>516</v>
      </c>
      <c r="H129" s="21">
        <f>G129-F129</f>
        <v>5</v>
      </c>
      <c r="I129" s="22">
        <f>H129*$O$4</f>
        <v>90000</v>
      </c>
      <c r="J129" s="22">
        <v>0</v>
      </c>
      <c r="K129" s="23">
        <f>(A129+E129+I129+J129)</f>
        <v>1404000</v>
      </c>
      <c r="L129" s="220"/>
      <c r="M129" s="24"/>
      <c r="N129" s="25"/>
      <c r="O129" s="26"/>
      <c r="P129" s="26"/>
    </row>
    <row r="130" spans="1:17" ht="20.100000000000001" customHeight="1" thickBot="1" x14ac:dyDescent="0.35">
      <c r="A130" s="202" t="str">
        <f>A31</f>
        <v xml:space="preserve">Lưu ý: Vui lòng thanh toán trước ngày 10/03/2018 tại địa chỉ nhà số 43A Nguyễn Văn Cự, P.Tân Tạo A, Q.Bình Tân </v>
      </c>
      <c r="B130" s="203"/>
      <c r="C130" s="203"/>
      <c r="D130" s="203"/>
      <c r="E130" s="203"/>
      <c r="F130" s="203"/>
      <c r="G130" s="203"/>
      <c r="H130" s="203"/>
      <c r="I130" s="203"/>
      <c r="J130" s="203"/>
      <c r="K130" s="203"/>
      <c r="L130" s="204"/>
      <c r="M130" s="127"/>
      <c r="N130" s="205"/>
      <c r="O130" s="205"/>
    </row>
    <row r="131" spans="1:17" ht="30" customHeight="1" thickTop="1" x14ac:dyDescent="0.3">
      <c r="A131" s="206" t="s">
        <v>56</v>
      </c>
      <c r="B131" s="207"/>
      <c r="C131" s="208" t="str">
        <f>C1</f>
        <v>TIỀN NHÀ TRỌ THÁNG 03/2018</v>
      </c>
      <c r="D131" s="208"/>
      <c r="E131" s="208"/>
      <c r="F131" s="208"/>
      <c r="G131" s="208"/>
      <c r="H131" s="208"/>
      <c r="I131" s="208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09" t="str">
        <f>A2</f>
        <v>Tiền phòng Tháng 03</v>
      </c>
      <c r="B132" s="211" t="str">
        <f>B2</f>
        <v>Tiền điện Tháng 02</v>
      </c>
      <c r="C132" s="212"/>
      <c r="D132" s="212"/>
      <c r="E132" s="213"/>
      <c r="F132" s="211" t="str">
        <f>F127</f>
        <v>Tiền nước Tháng 02</v>
      </c>
      <c r="G132" s="214"/>
      <c r="H132" s="214"/>
      <c r="I132" s="215"/>
      <c r="J132" s="216" t="str">
        <f>J2</f>
        <v>Thuê bao truyền hình cáp Tháng 02</v>
      </c>
      <c r="K132" s="218" t="str">
        <f>K2</f>
        <v>Số tiền phải đóng (đồng)</v>
      </c>
      <c r="L132" s="220"/>
      <c r="M132" s="14"/>
      <c r="N132" s="15"/>
      <c r="O132" s="15"/>
      <c r="P132" s="15"/>
    </row>
    <row r="133" spans="1:17" ht="39.950000000000003" customHeight="1" x14ac:dyDescent="0.3">
      <c r="A133" s="210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17"/>
      <c r="K133" s="219"/>
      <c r="L133" s="220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4054</v>
      </c>
      <c r="C134" s="18">
        <v>4126</v>
      </c>
      <c r="D134" s="19">
        <f>C134-B134</f>
        <v>72</v>
      </c>
      <c r="E134" s="48">
        <f>IF(D134&lt;=50,D134*$N$2,(D134-50)*$N$3+50*$N$2)</f>
        <v>216000</v>
      </c>
      <c r="F134" s="18">
        <v>375</v>
      </c>
      <c r="G134" s="18">
        <v>380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1506000</v>
      </c>
      <c r="L134" s="220"/>
      <c r="M134" s="24"/>
      <c r="N134" s="25"/>
      <c r="O134" s="26"/>
      <c r="P134" s="26"/>
    </row>
    <row r="135" spans="1:17" ht="20.100000000000001" customHeight="1" thickBot="1" x14ac:dyDescent="0.35">
      <c r="A135" s="221" t="str">
        <f>A31</f>
        <v xml:space="preserve">Lưu ý: Vui lòng thanh toán trước ngày 10/03/2018 tại địa chỉ nhà số 43A Nguyễn Văn Cự, P.Tân Tạo A, Q.Bình Tân </v>
      </c>
      <c r="B135" s="222"/>
      <c r="C135" s="222"/>
      <c r="D135" s="222"/>
      <c r="E135" s="222"/>
      <c r="F135" s="222"/>
      <c r="G135" s="222"/>
      <c r="H135" s="222"/>
      <c r="I135" s="222"/>
      <c r="J135" s="222"/>
      <c r="K135" s="222"/>
      <c r="L135" s="223"/>
      <c r="M135" s="130"/>
      <c r="N135" s="205"/>
      <c r="O135" s="205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06" t="s">
        <v>59</v>
      </c>
      <c r="B138" s="207"/>
      <c r="C138" s="208" t="str">
        <f>C1</f>
        <v>TIỀN NHÀ TRỌ THÁNG 03/2018</v>
      </c>
      <c r="D138" s="208"/>
      <c r="E138" s="208"/>
      <c r="F138" s="208"/>
      <c r="G138" s="208"/>
      <c r="H138" s="208"/>
      <c r="I138" s="208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09" t="str">
        <f>A2</f>
        <v>Tiền phòng Tháng 03</v>
      </c>
      <c r="B139" s="211" t="str">
        <f>B2</f>
        <v>Tiền điện Tháng 02</v>
      </c>
      <c r="C139" s="212"/>
      <c r="D139" s="212"/>
      <c r="E139" s="213"/>
      <c r="F139" s="211" t="str">
        <f>F2</f>
        <v>Tiền nước Tháng 02</v>
      </c>
      <c r="G139" s="214"/>
      <c r="H139" s="214"/>
      <c r="I139" s="215"/>
      <c r="J139" s="216" t="str">
        <f>J2</f>
        <v>Thuê bao truyền hình cáp Tháng 02</v>
      </c>
      <c r="K139" s="218" t="str">
        <f>K2</f>
        <v>Số tiền phải đóng (đồng)</v>
      </c>
      <c r="L139" s="220"/>
      <c r="M139" s="14"/>
      <c r="N139" s="15"/>
      <c r="O139" s="15"/>
      <c r="P139" s="15"/>
    </row>
    <row r="140" spans="1:17" ht="39.950000000000003" customHeight="1" x14ac:dyDescent="0.3">
      <c r="A140" s="210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17"/>
      <c r="K140" s="219"/>
      <c r="L140" s="220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6703</v>
      </c>
      <c r="C141" s="18">
        <v>6743</v>
      </c>
      <c r="D141" s="19">
        <f>C141-B141</f>
        <v>40</v>
      </c>
      <c r="E141" s="48">
        <f>IF(D141&lt;=50,D141*$N$2,(D141-50)*$N$3+50*$N$2)</f>
        <v>120000</v>
      </c>
      <c r="F141" s="18">
        <v>448</v>
      </c>
      <c r="G141" s="18">
        <v>452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1392000</v>
      </c>
      <c r="L141" s="220"/>
      <c r="M141" s="24"/>
      <c r="N141" s="25"/>
      <c r="O141" s="26"/>
      <c r="P141" s="26"/>
    </row>
    <row r="142" spans="1:17" ht="20.100000000000001" customHeight="1" thickBot="1" x14ac:dyDescent="0.35">
      <c r="A142" s="202" t="s">
        <v>97</v>
      </c>
      <c r="B142" s="203"/>
      <c r="C142" s="203"/>
      <c r="D142" s="203"/>
      <c r="E142" s="203"/>
      <c r="F142" s="203"/>
      <c r="G142" s="203"/>
      <c r="H142" s="203"/>
      <c r="I142" s="203"/>
      <c r="J142" s="203"/>
      <c r="K142" s="203"/>
      <c r="L142" s="204"/>
      <c r="M142" s="27"/>
      <c r="N142" s="205"/>
      <c r="O142" s="205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06" t="s">
        <v>60</v>
      </c>
      <c r="B145" s="207"/>
      <c r="C145" s="208" t="str">
        <f>C1</f>
        <v>TIỀN NHÀ TRỌ THÁNG 03/2018</v>
      </c>
      <c r="D145" s="208"/>
      <c r="E145" s="208"/>
      <c r="F145" s="208"/>
      <c r="G145" s="208"/>
      <c r="H145" s="208"/>
      <c r="I145" s="208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09" t="str">
        <f>A2</f>
        <v>Tiền phòng Tháng 03</v>
      </c>
      <c r="B146" s="211" t="str">
        <f>B2</f>
        <v>Tiền điện Tháng 02</v>
      </c>
      <c r="C146" s="212"/>
      <c r="D146" s="212"/>
      <c r="E146" s="213"/>
      <c r="F146" s="211" t="str">
        <f>F2</f>
        <v>Tiền nước Tháng 02</v>
      </c>
      <c r="G146" s="214"/>
      <c r="H146" s="214"/>
      <c r="I146" s="215"/>
      <c r="J146" s="216" t="str">
        <f>J2</f>
        <v>Thuê bao truyền hình cáp Tháng 02</v>
      </c>
      <c r="K146" s="218" t="str">
        <f>K2</f>
        <v>Số tiền phải đóng (đồng)</v>
      </c>
      <c r="L146" s="220"/>
      <c r="M146" s="46"/>
      <c r="N146" s="15"/>
      <c r="O146" s="15"/>
      <c r="P146" s="15"/>
    </row>
    <row r="147" spans="1:17" ht="39.950000000000003" customHeight="1" x14ac:dyDescent="0.3">
      <c r="A147" s="210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17"/>
      <c r="K147" s="219"/>
      <c r="L147" s="220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3000</v>
      </c>
      <c r="C148" s="18">
        <v>3043</v>
      </c>
      <c r="D148" s="19">
        <f>C148-B148</f>
        <v>43</v>
      </c>
      <c r="E148" s="48">
        <f>IF(D148&lt;=50,D148*$N$2,(D148-50)*$N$3+50*$N$2)</f>
        <v>129000</v>
      </c>
      <c r="F148" s="18">
        <v>201</v>
      </c>
      <c r="G148" s="18">
        <v>202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1377000</v>
      </c>
      <c r="L148" s="220"/>
      <c r="M148" s="24"/>
      <c r="N148" s="25"/>
      <c r="O148" s="26"/>
      <c r="P148" s="26"/>
    </row>
    <row r="149" spans="1:17" ht="20.100000000000001" customHeight="1" thickBot="1" x14ac:dyDescent="0.35">
      <c r="A149" s="202" t="str">
        <f>A31</f>
        <v xml:space="preserve">Lưu ý: Vui lòng thanh toán trước ngày 10/03/2018 tại địa chỉ nhà số 43A Nguyễn Văn Cự, P.Tân Tạo A, Q.Bình Tân </v>
      </c>
      <c r="B149" s="203"/>
      <c r="C149" s="203"/>
      <c r="D149" s="203"/>
      <c r="E149" s="203"/>
      <c r="F149" s="203"/>
      <c r="G149" s="203"/>
      <c r="H149" s="203"/>
      <c r="I149" s="203"/>
      <c r="J149" s="203"/>
      <c r="K149" s="203"/>
      <c r="L149" s="204"/>
      <c r="M149" s="127"/>
      <c r="N149" s="205"/>
      <c r="O149" s="205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06" t="s">
        <v>63</v>
      </c>
      <c r="B152" s="207"/>
      <c r="C152" s="208" t="str">
        <f>C1</f>
        <v>TIỀN NHÀ TRỌ THÁNG 03/2018</v>
      </c>
      <c r="D152" s="208"/>
      <c r="E152" s="208"/>
      <c r="F152" s="208"/>
      <c r="G152" s="208"/>
      <c r="H152" s="208"/>
      <c r="I152" s="208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09" t="str">
        <f>A2</f>
        <v>Tiền phòng Tháng 03</v>
      </c>
      <c r="B153" s="211" t="str">
        <f>B2</f>
        <v>Tiền điện Tháng 02</v>
      </c>
      <c r="C153" s="212"/>
      <c r="D153" s="212"/>
      <c r="E153" s="213"/>
      <c r="F153" s="211" t="str">
        <f>F2</f>
        <v>Tiền nước Tháng 02</v>
      </c>
      <c r="G153" s="214"/>
      <c r="H153" s="214"/>
      <c r="I153" s="215"/>
      <c r="J153" s="216" t="str">
        <f>J2</f>
        <v>Thuê bao truyền hình cáp Tháng 02</v>
      </c>
      <c r="K153" s="218" t="str">
        <f>K2</f>
        <v>Số tiền phải đóng (đồng)</v>
      </c>
      <c r="L153" s="220"/>
      <c r="M153" s="14"/>
      <c r="N153" s="15"/>
      <c r="O153" s="15"/>
      <c r="P153" s="15"/>
    </row>
    <row r="154" spans="1:17" ht="39.950000000000003" customHeight="1" x14ac:dyDescent="0.3">
      <c r="A154" s="210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17"/>
      <c r="K154" s="219"/>
      <c r="L154" s="220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446</v>
      </c>
      <c r="C155" s="18">
        <v>504</v>
      </c>
      <c r="D155" s="19">
        <f>C155-B155</f>
        <v>58</v>
      </c>
      <c r="E155" s="48">
        <f>IF(D155&lt;=50,D155*$N$2,(D155-50)*$N$3+50*$N$2)</f>
        <v>174000</v>
      </c>
      <c r="F155" s="18">
        <v>474</v>
      </c>
      <c r="G155" s="18">
        <v>485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A155+[1]T3!E155+I155+J155</f>
        <v>1605000</v>
      </c>
      <c r="L155" s="220"/>
      <c r="M155" s="24"/>
      <c r="N155" s="25"/>
      <c r="O155" s="26"/>
      <c r="P155" s="26"/>
    </row>
    <row r="156" spans="1:17" ht="20.100000000000001" customHeight="1" thickBot="1" x14ac:dyDescent="0.35">
      <c r="A156" s="202" t="str">
        <f>A31</f>
        <v xml:space="preserve">Lưu ý: Vui lòng thanh toán trước ngày 10/03/2018 tại địa chỉ nhà số 43A Nguyễn Văn Cự, P.Tân Tạo A, Q.Bình Tân </v>
      </c>
      <c r="B156" s="203"/>
      <c r="C156" s="203"/>
      <c r="D156" s="203"/>
      <c r="E156" s="203"/>
      <c r="F156" s="203"/>
      <c r="G156" s="203"/>
      <c r="H156" s="203"/>
      <c r="I156" s="203"/>
      <c r="J156" s="203"/>
      <c r="K156" s="203"/>
      <c r="L156" s="204"/>
      <c r="M156" s="27"/>
      <c r="N156" s="205"/>
      <c r="O156" s="205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186" t="s">
        <v>65</v>
      </c>
      <c r="B159" s="187"/>
      <c r="C159" s="187"/>
      <c r="D159" s="188"/>
      <c r="E159" s="189" t="s">
        <v>66</v>
      </c>
      <c r="F159" s="162" t="s">
        <v>67</v>
      </c>
      <c r="G159" s="201"/>
      <c r="H159" s="201"/>
      <c r="I159" s="201"/>
      <c r="J159" s="162" t="s">
        <v>68</v>
      </c>
      <c r="K159" s="162" t="s">
        <v>69</v>
      </c>
      <c r="L159" s="162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00"/>
      <c r="F160" s="11" t="s">
        <v>13</v>
      </c>
      <c r="G160" s="11" t="s">
        <v>14</v>
      </c>
      <c r="H160" s="13" t="s">
        <v>17</v>
      </c>
      <c r="I160" s="83" t="s">
        <v>16</v>
      </c>
      <c r="J160" s="163"/>
      <c r="K160" s="163"/>
      <c r="L160" s="163"/>
      <c r="M160" s="84"/>
    </row>
    <row r="161" spans="1:13" s="8" customFormat="1" x14ac:dyDescent="0.3">
      <c r="A161" s="194">
        <f>B4+B11+B18+B25+B30+B37+B44+B51</f>
        <v>21382</v>
      </c>
      <c r="B161" s="194">
        <f>C4+C11+C18+C25+C30+C37+C44+C51</f>
        <v>22380</v>
      </c>
      <c r="C161" s="168">
        <f>B161-A161</f>
        <v>998</v>
      </c>
      <c r="D161" s="196">
        <f>E4+E11+E18+E25+E30+E37+E44+E51</f>
        <v>2472000</v>
      </c>
      <c r="E161" s="194">
        <f>J4+J11+J18+J25+J30+J37+J44+J51</f>
        <v>90000</v>
      </c>
      <c r="F161" s="11">
        <f>F4+F11+F18+F25+F30+F37+F44+F51</f>
        <v>4411</v>
      </c>
      <c r="G161" s="11">
        <f>+G4+G11+G18+G25+G30+G37+G44+G51</f>
        <v>4472</v>
      </c>
      <c r="H161" s="13">
        <f>G161-F161</f>
        <v>61</v>
      </c>
      <c r="I161" s="85">
        <f>I4+I11+I18+I25+I30+I37+I44+I51</f>
        <v>840000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195"/>
      <c r="B162" s="195"/>
      <c r="C162" s="170"/>
      <c r="D162" s="197"/>
      <c r="E162" s="195"/>
      <c r="F162" s="158" t="s">
        <v>71</v>
      </c>
      <c r="G162" s="158"/>
      <c r="H162" s="158"/>
      <c r="I162" s="158"/>
      <c r="J162" s="86">
        <f>D161-J161</f>
        <v>615000</v>
      </c>
      <c r="K162" s="86"/>
      <c r="L162" s="87">
        <f>I161-L161</f>
        <v>279000</v>
      </c>
      <c r="M162" s="76"/>
    </row>
    <row r="163" spans="1:13" s="8" customFormat="1" ht="21" thickTop="1" thickBot="1" x14ac:dyDescent="0.35">
      <c r="A163" s="88">
        <v>23035</v>
      </c>
      <c r="B163" s="88">
        <v>23687</v>
      </c>
      <c r="C163" s="88">
        <f>B163-A163</f>
        <v>652</v>
      </c>
      <c r="D163" s="89"/>
      <c r="E163" s="51"/>
      <c r="F163" s="29">
        <v>1711</v>
      </c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186" t="s">
        <v>65</v>
      </c>
      <c r="B165" s="187"/>
      <c r="C165" s="187"/>
      <c r="D165" s="188"/>
      <c r="E165" s="189" t="s">
        <v>66</v>
      </c>
      <c r="F165" s="162" t="s">
        <v>67</v>
      </c>
      <c r="G165" s="201"/>
      <c r="H165" s="201"/>
      <c r="I165" s="201"/>
      <c r="J165" s="162" t="s">
        <v>68</v>
      </c>
      <c r="K165" s="162" t="s">
        <v>69</v>
      </c>
      <c r="L165" s="162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00"/>
      <c r="F166" s="11" t="s">
        <v>13</v>
      </c>
      <c r="G166" s="11" t="s">
        <v>14</v>
      </c>
      <c r="H166" s="13" t="s">
        <v>17</v>
      </c>
      <c r="I166" s="83" t="s">
        <v>16</v>
      </c>
      <c r="J166" s="163"/>
      <c r="K166" s="163"/>
      <c r="L166" s="163"/>
      <c r="M166" s="90"/>
    </row>
    <row r="167" spans="1:13" s="8" customFormat="1" x14ac:dyDescent="0.3">
      <c r="A167" s="192">
        <f>+B56+B63+B70+B77+B82+B89+B96+B103+B108</f>
        <v>54035</v>
      </c>
      <c r="B167" s="194">
        <f>+C56+C63+C70+C77+C82+C89+C96+C103+C108</f>
        <v>54819</v>
      </c>
      <c r="C167" s="168">
        <f>B167-A167</f>
        <v>784</v>
      </c>
      <c r="D167" s="196">
        <f>E56+E63+E70+E77+E82+E89+E96+E103+E108</f>
        <v>2352000</v>
      </c>
      <c r="E167" s="194">
        <f>+J56+J63+J70+J77+J82+J89+J96+J103+J108</f>
        <v>150000</v>
      </c>
      <c r="F167" s="11">
        <f>F56+F63+F70+F77+F82+F89+F96+F103+F108</f>
        <v>4488</v>
      </c>
      <c r="G167" s="11">
        <f>G56+G63+G70+G77+G82+G96+G103+G108+G89</f>
        <v>4538</v>
      </c>
      <c r="H167" s="13">
        <f>G167-F167</f>
        <v>50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193"/>
      <c r="B168" s="195"/>
      <c r="C168" s="170"/>
      <c r="D168" s="197"/>
      <c r="E168" s="195"/>
      <c r="F168" s="158" t="s">
        <v>71</v>
      </c>
      <c r="G168" s="158"/>
      <c r="H168" s="158"/>
      <c r="I168" s="158"/>
      <c r="J168" s="86">
        <f>D167-J167</f>
        <v>626000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29807</v>
      </c>
      <c r="B169" s="91">
        <v>30299</v>
      </c>
      <c r="C169" s="138">
        <f>B169-A169</f>
        <v>492</v>
      </c>
      <c r="D169" s="137"/>
      <c r="E169" s="51"/>
      <c r="F169" s="29">
        <v>1488</v>
      </c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186" t="s">
        <v>65</v>
      </c>
      <c r="B171" s="187"/>
      <c r="C171" s="187"/>
      <c r="D171" s="188"/>
      <c r="E171" s="189" t="s">
        <v>66</v>
      </c>
      <c r="F171" s="162" t="s">
        <v>67</v>
      </c>
      <c r="G171" s="201"/>
      <c r="H171" s="201"/>
      <c r="I171" s="201"/>
      <c r="J171" s="162" t="s">
        <v>68</v>
      </c>
      <c r="K171" s="162" t="s">
        <v>69</v>
      </c>
      <c r="L171" s="162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00"/>
      <c r="F172" s="11" t="s">
        <v>13</v>
      </c>
      <c r="G172" s="11" t="s">
        <v>14</v>
      </c>
      <c r="H172" s="13" t="s">
        <v>17</v>
      </c>
      <c r="I172" s="83" t="s">
        <v>16</v>
      </c>
      <c r="J172" s="163"/>
      <c r="K172" s="163"/>
      <c r="L172" s="163"/>
      <c r="M172" s="76"/>
    </row>
    <row r="173" spans="1:13" s="8" customFormat="1" x14ac:dyDescent="0.3">
      <c r="A173" s="192">
        <f>+B115+B122+B129+B134+B141+B148+B155</f>
        <v>19799</v>
      </c>
      <c r="B173" s="194">
        <f>+C115+C122+C129+C134+C141+C148+C155</f>
        <v>20401</v>
      </c>
      <c r="C173" s="168">
        <f>B173-A173</f>
        <v>602</v>
      </c>
      <c r="D173" s="196">
        <f>E115+E122+E129+E134+E141+E148+E155</f>
        <v>1806000</v>
      </c>
      <c r="E173" s="194">
        <f>J115+J122+J129+J134+J141+J148+J155</f>
        <v>90000</v>
      </c>
      <c r="F173" s="11">
        <f>F115+F122+F129+F134+F141+F148+F155</f>
        <v>3285</v>
      </c>
      <c r="G173" s="11">
        <f>G115+G122+G129+G134+G141+G148+G155</f>
        <v>3331</v>
      </c>
      <c r="H173" s="13">
        <f>G173-F173</f>
        <v>46</v>
      </c>
      <c r="I173" s="85">
        <f>I115+I122+I129+I134+I141+I148+I155</f>
        <v>828000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193"/>
      <c r="B174" s="195"/>
      <c r="C174" s="170"/>
      <c r="D174" s="197"/>
      <c r="E174" s="195"/>
      <c r="F174" s="198" t="s">
        <v>71</v>
      </c>
      <c r="G174" s="199"/>
      <c r="H174" s="199"/>
      <c r="I174" s="95">
        <f>I173-L174</f>
        <v>311000</v>
      </c>
      <c r="J174" s="86">
        <f>D173-J173</f>
        <v>764000</v>
      </c>
      <c r="K174" s="86"/>
      <c r="L174" s="87">
        <f>I173-L173</f>
        <v>517000</v>
      </c>
      <c r="M174" s="76"/>
    </row>
    <row r="175" spans="1:13" s="8" customFormat="1" ht="21" thickTop="1" thickBot="1" x14ac:dyDescent="0.35">
      <c r="A175" s="88">
        <v>14899</v>
      </c>
      <c r="B175" s="88">
        <v>15325</v>
      </c>
      <c r="C175" s="88">
        <f>B175-A175</f>
        <v>426</v>
      </c>
      <c r="D175" s="89"/>
      <c r="E175" s="96"/>
      <c r="F175" s="29">
        <v>372</v>
      </c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184" t="s">
        <v>74</v>
      </c>
      <c r="B176" s="185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186" t="s">
        <v>65</v>
      </c>
      <c r="B177" s="187"/>
      <c r="C177" s="187"/>
      <c r="D177" s="188"/>
      <c r="E177" s="189" t="s">
        <v>66</v>
      </c>
      <c r="F177" s="162" t="s">
        <v>67</v>
      </c>
      <c r="G177" s="162"/>
      <c r="H177" s="162"/>
      <c r="I177" s="162"/>
      <c r="J177" s="162" t="s">
        <v>68</v>
      </c>
      <c r="K177" s="162" t="s">
        <v>69</v>
      </c>
      <c r="L177" s="162" t="s">
        <v>75</v>
      </c>
      <c r="M177" s="164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190"/>
      <c r="F178" s="11" t="s">
        <v>13</v>
      </c>
      <c r="G178" s="11" t="s">
        <v>14</v>
      </c>
      <c r="H178" s="13" t="s">
        <v>17</v>
      </c>
      <c r="I178" s="83" t="s">
        <v>16</v>
      </c>
      <c r="J178" s="191"/>
      <c r="K178" s="191"/>
      <c r="L178" s="163"/>
      <c r="M178" s="164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165">
        <f>A161+A167+A173</f>
        <v>95216</v>
      </c>
      <c r="B179" s="168">
        <f>B161+B167+B173</f>
        <v>97600</v>
      </c>
      <c r="C179" s="168">
        <f>B179-A179</f>
        <v>2384</v>
      </c>
      <c r="D179" s="171">
        <f>D161+D167+D173</f>
        <v>6630000</v>
      </c>
      <c r="E179" s="174">
        <f>E161+E167+E173</f>
        <v>330000</v>
      </c>
      <c r="F179" s="100">
        <f>F161+F167+F173</f>
        <v>12184</v>
      </c>
      <c r="G179" s="100">
        <f>G161+G167+G173</f>
        <v>12341</v>
      </c>
      <c r="H179" s="13">
        <f>G179-F179</f>
        <v>157</v>
      </c>
      <c r="I179" s="101">
        <f>I161+I167+I173</f>
        <v>2229000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166"/>
      <c r="B180" s="169"/>
      <c r="C180" s="169"/>
      <c r="D180" s="172"/>
      <c r="E180" s="175"/>
      <c r="F180" s="177" t="s">
        <v>71</v>
      </c>
      <c r="G180" s="178"/>
      <c r="H180" s="178"/>
      <c r="I180" s="178"/>
      <c r="J180" s="106">
        <f>D179-J179</f>
        <v>2005000</v>
      </c>
      <c r="K180" s="106">
        <f>E179-K179</f>
        <v>330000</v>
      </c>
      <c r="L180" s="107">
        <f>I179-L179</f>
        <v>1009000</v>
      </c>
      <c r="M180" s="104" t="s">
        <v>78</v>
      </c>
      <c r="N180" s="105"/>
    </row>
    <row r="181" spans="1:15" ht="19.5" x14ac:dyDescent="0.35">
      <c r="A181" s="166"/>
      <c r="B181" s="169"/>
      <c r="C181" s="169"/>
      <c r="D181" s="172"/>
      <c r="E181" s="175"/>
      <c r="F181" s="179" t="s">
        <v>79</v>
      </c>
      <c r="G181" s="180"/>
      <c r="H181" s="180"/>
      <c r="I181" s="180"/>
      <c r="J181" s="181">
        <f>A4+A11+A18+A25+A30+A37+A44+A51+A56+A63+A70+A77+A82+A89+A96+A103+A108+A115+A122+A129+A134+A141+A148+A155</f>
        <v>30300000</v>
      </c>
      <c r="K181" s="182"/>
      <c r="L181" s="183"/>
      <c r="M181" s="104"/>
      <c r="N181" s="105"/>
    </row>
    <row r="182" spans="1:15" ht="20.25" thickBot="1" x14ac:dyDescent="0.4">
      <c r="A182" s="167"/>
      <c r="B182" s="170"/>
      <c r="C182" s="170"/>
      <c r="D182" s="173"/>
      <c r="E182" s="176"/>
      <c r="F182" s="157" t="s">
        <v>80</v>
      </c>
      <c r="G182" s="158"/>
      <c r="H182" s="158"/>
      <c r="I182" s="158"/>
      <c r="J182" s="159">
        <f>I179+J180+K180+J181+L180</f>
        <v>35873000</v>
      </c>
      <c r="K182" s="160"/>
      <c r="L182" s="161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69311</v>
      </c>
      <c r="C183" s="88">
        <f>B183-(B173+B167+B161)</f>
        <v>-28289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7873000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2384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86"/>
  <sheetViews>
    <sheetView topLeftCell="A66" workbookViewId="0">
      <selection activeCell="D77" sqref="D77"/>
    </sheetView>
  </sheetViews>
  <sheetFormatPr defaultColWidth="8.85546875" defaultRowHeight="18.75" x14ac:dyDescent="0.3"/>
  <cols>
    <col min="1" max="1" width="13.7109375" style="28" customWidth="1"/>
    <col min="2" max="2" width="9.710937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06" t="s">
        <v>0</v>
      </c>
      <c r="B1" s="207"/>
      <c r="C1" s="208" t="s">
        <v>89</v>
      </c>
      <c r="D1" s="208"/>
      <c r="E1" s="208"/>
      <c r="F1" s="208"/>
      <c r="G1" s="208"/>
      <c r="H1" s="208"/>
      <c r="I1" s="208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34" t="s">
        <v>90</v>
      </c>
      <c r="B2" s="235" t="s">
        <v>91</v>
      </c>
      <c r="C2" s="163"/>
      <c r="D2" s="163"/>
      <c r="E2" s="163"/>
      <c r="F2" s="235" t="s">
        <v>92</v>
      </c>
      <c r="G2" s="235"/>
      <c r="H2" s="235"/>
      <c r="I2" s="235"/>
      <c r="J2" s="235" t="s">
        <v>93</v>
      </c>
      <c r="K2" s="190" t="s">
        <v>12</v>
      </c>
      <c r="L2" s="22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34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35"/>
      <c r="K3" s="190"/>
      <c r="L3" s="220"/>
      <c r="M3" s="14">
        <v>30000</v>
      </c>
      <c r="N3" s="10">
        <v>3000</v>
      </c>
      <c r="O3" s="15">
        <v>100000</v>
      </c>
      <c r="P3" s="16">
        <f>(M3+N3+O3)-K4</f>
        <v>-807000</v>
      </c>
    </row>
    <row r="4" spans="1:17" ht="20.100000000000001" customHeight="1" x14ac:dyDescent="0.3">
      <c r="A4" s="17">
        <v>0</v>
      </c>
      <c r="B4" s="18">
        <v>1211</v>
      </c>
      <c r="C4" s="18">
        <v>1641</v>
      </c>
      <c r="D4" s="19">
        <f>C4-B4</f>
        <v>430</v>
      </c>
      <c r="E4" s="20">
        <f>D4*2000</f>
        <v>860000</v>
      </c>
      <c r="F4" s="18">
        <v>313</v>
      </c>
      <c r="G4" s="18">
        <v>321</v>
      </c>
      <c r="H4" s="21">
        <f>G4-F4</f>
        <v>8</v>
      </c>
      <c r="I4" s="22">
        <f>H4*10000</f>
        <v>80000</v>
      </c>
      <c r="J4" s="22"/>
      <c r="K4" s="23">
        <f>A4+E4+I4+J4</f>
        <v>940000</v>
      </c>
      <c r="L4" s="22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6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4"/>
      <c r="M5" s="27"/>
      <c r="N5" s="205"/>
      <c r="O5" s="205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06" t="s">
        <v>19</v>
      </c>
      <c r="B8" s="207"/>
      <c r="C8" s="208" t="str">
        <f>C1</f>
        <v>TIỀN NHÀ TRỌ THÁNG 02/2018</v>
      </c>
      <c r="D8" s="208"/>
      <c r="E8" s="208"/>
      <c r="F8" s="208"/>
      <c r="G8" s="208"/>
      <c r="H8" s="208"/>
      <c r="I8" s="208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34" t="str">
        <f>A2</f>
        <v>Tiền phòng Tháng 02</v>
      </c>
      <c r="B9" s="235" t="str">
        <f>B2</f>
        <v>Tiền điện Tháng 01</v>
      </c>
      <c r="C9" s="163"/>
      <c r="D9" s="163"/>
      <c r="E9" s="163"/>
      <c r="F9" s="235" t="str">
        <f>F2</f>
        <v>Tiền nước Tháng 01</v>
      </c>
      <c r="G9" s="235"/>
      <c r="H9" s="235"/>
      <c r="I9" s="235"/>
      <c r="J9" s="235" t="str">
        <f>J2</f>
        <v>Thuê bao truyền hình cáp Tháng 01</v>
      </c>
      <c r="K9" s="191" t="str">
        <f>K2</f>
        <v>Số tiền phải đóng (đồng)</v>
      </c>
      <c r="L9" s="220"/>
      <c r="M9" s="46"/>
      <c r="N9" s="15"/>
      <c r="O9" s="15"/>
      <c r="P9" s="15"/>
    </row>
    <row r="10" spans="1:17" ht="39.950000000000003" customHeight="1" x14ac:dyDescent="0.3">
      <c r="A10" s="234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35"/>
      <c r="K10" s="191"/>
      <c r="L10" s="22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471</v>
      </c>
      <c r="G11" s="18">
        <v>480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20"/>
      <c r="M11" s="24"/>
      <c r="N11" s="25"/>
      <c r="O11" s="26"/>
      <c r="P11" s="26"/>
    </row>
    <row r="12" spans="1:17" s="50" customFormat="1" ht="20.100000000000001" customHeight="1" thickBot="1" x14ac:dyDescent="0.3">
      <c r="A12" s="240">
        <f>A5</f>
        <v>0</v>
      </c>
      <c r="B12" s="241"/>
      <c r="C12" s="241"/>
      <c r="D12" s="241"/>
      <c r="E12" s="241"/>
      <c r="F12" s="241"/>
      <c r="G12" s="241"/>
      <c r="H12" s="241"/>
      <c r="I12" s="241"/>
      <c r="J12" s="241"/>
      <c r="K12" s="241"/>
      <c r="L12" s="242"/>
      <c r="M12" s="49"/>
      <c r="N12" s="229"/>
      <c r="O12" s="22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06" t="s">
        <v>20</v>
      </c>
      <c r="B15" s="207"/>
      <c r="C15" s="208" t="str">
        <f>C1</f>
        <v>TIỀN NHÀ TRỌ THÁNG 02/2018</v>
      </c>
      <c r="D15" s="208"/>
      <c r="E15" s="208"/>
      <c r="F15" s="208"/>
      <c r="G15" s="208"/>
      <c r="H15" s="208"/>
      <c r="I15" s="208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34" t="str">
        <f>A2</f>
        <v>Tiền phòng Tháng 02</v>
      </c>
      <c r="B16" s="235" t="str">
        <f>B2</f>
        <v>Tiền điện Tháng 01</v>
      </c>
      <c r="C16" s="163"/>
      <c r="D16" s="163"/>
      <c r="E16" s="163"/>
      <c r="F16" s="235" t="str">
        <f>F2</f>
        <v>Tiền nước Tháng 01</v>
      </c>
      <c r="G16" s="235"/>
      <c r="H16" s="235"/>
      <c r="I16" s="235"/>
      <c r="J16" s="235" t="str">
        <f>J2</f>
        <v>Thuê bao truyền hình cáp Tháng 01</v>
      </c>
      <c r="K16" s="191" t="str">
        <f>K2</f>
        <v>Số tiền phải đóng (đồng)</v>
      </c>
      <c r="L16" s="220"/>
      <c r="M16" s="46"/>
      <c r="N16" s="15"/>
      <c r="O16" s="15"/>
      <c r="P16" s="15"/>
    </row>
    <row r="17" spans="1:16" ht="59.25" x14ac:dyDescent="0.3">
      <c r="A17" s="234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35"/>
      <c r="K17" s="191"/>
      <c r="L17" s="220"/>
      <c r="M17" s="46"/>
      <c r="N17" s="15"/>
      <c r="O17" s="15"/>
      <c r="P17" s="16"/>
    </row>
    <row r="18" spans="1:16" x14ac:dyDescent="0.3">
      <c r="A18" s="17">
        <v>1200000</v>
      </c>
      <c r="B18" s="18">
        <v>4902</v>
      </c>
      <c r="C18" s="18">
        <v>4956</v>
      </c>
      <c r="D18" s="19">
        <f>C18-B18</f>
        <v>54</v>
      </c>
      <c r="E18" s="48">
        <f>IF(D18&lt;=50,D18*$N$2,(D18-50)*$N$3+50*$N$2)</f>
        <v>162000</v>
      </c>
      <c r="F18" s="18">
        <v>629</v>
      </c>
      <c r="G18" s="18">
        <v>634</v>
      </c>
      <c r="H18" s="21">
        <f>G18-F18</f>
        <v>5</v>
      </c>
      <c r="I18" s="22">
        <f>H18*$O$2</f>
        <v>75000</v>
      </c>
      <c r="J18" s="22">
        <v>0</v>
      </c>
      <c r="K18" s="23">
        <f>A18+E18+I18+J18</f>
        <v>1437000</v>
      </c>
      <c r="L18" s="220"/>
      <c r="M18" s="24"/>
      <c r="N18" s="25"/>
      <c r="O18" s="26"/>
      <c r="P18" s="26"/>
    </row>
    <row r="19" spans="1:16" s="50" customFormat="1" ht="20.25" thickBot="1" x14ac:dyDescent="0.35">
      <c r="A19" s="202" t="s">
        <v>94</v>
      </c>
      <c r="B19" s="238"/>
      <c r="C19" s="238"/>
      <c r="D19" s="238"/>
      <c r="E19" s="238"/>
      <c r="F19" s="238"/>
      <c r="G19" s="238"/>
      <c r="H19" s="238"/>
      <c r="I19" s="238"/>
      <c r="J19" s="238"/>
      <c r="K19" s="238"/>
      <c r="L19" s="239"/>
      <c r="M19" s="49"/>
      <c r="N19" s="229"/>
      <c r="O19" s="22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06" t="s">
        <v>22</v>
      </c>
      <c r="B22" s="207"/>
      <c r="C22" s="208" t="str">
        <f>C1</f>
        <v>TIỀN NHÀ TRỌ THÁNG 02/2018</v>
      </c>
      <c r="D22" s="208"/>
      <c r="E22" s="208"/>
      <c r="F22" s="208"/>
      <c r="G22" s="208"/>
      <c r="H22" s="208"/>
      <c r="I22" s="208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34" t="str">
        <f>A2</f>
        <v>Tiền phòng Tháng 02</v>
      </c>
      <c r="B23" s="235" t="str">
        <f>B2</f>
        <v>Tiền điện Tháng 01</v>
      </c>
      <c r="C23" s="163"/>
      <c r="D23" s="163"/>
      <c r="E23" s="163"/>
      <c r="F23" s="235" t="str">
        <f>F2</f>
        <v>Tiền nước Tháng 01</v>
      </c>
      <c r="G23" s="235"/>
      <c r="H23" s="235"/>
      <c r="I23" s="235"/>
      <c r="J23" s="235" t="str">
        <f>J2</f>
        <v>Thuê bao truyền hình cáp Tháng 01</v>
      </c>
      <c r="K23" s="191" t="str">
        <f>K2</f>
        <v>Số tiền phải đóng (đồng)</v>
      </c>
      <c r="L23" s="220"/>
      <c r="M23" s="46"/>
      <c r="N23" s="15"/>
      <c r="O23" s="15"/>
      <c r="P23" s="15"/>
    </row>
    <row r="24" spans="1:16" ht="59.25" x14ac:dyDescent="0.3">
      <c r="A24" s="234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35"/>
      <c r="K24" s="191"/>
      <c r="L24" s="22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4314</v>
      </c>
      <c r="C25" s="18">
        <v>4415</v>
      </c>
      <c r="D25" s="19">
        <f>C25-B25</f>
        <v>101</v>
      </c>
      <c r="E25" s="48">
        <f>IF(D25&lt;=50,D25*$N$2,(D25-50)*$N$3+50*$N$2)</f>
        <v>303000</v>
      </c>
      <c r="F25" s="18">
        <v>699</v>
      </c>
      <c r="G25" s="18">
        <v>706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1638000</v>
      </c>
      <c r="L25" s="220"/>
      <c r="M25" s="24"/>
      <c r="N25" s="25"/>
      <c r="O25" s="26"/>
      <c r="P25" s="26"/>
    </row>
    <row r="26" spans="1:16" s="50" customFormat="1" ht="20.25" thickBot="1" x14ac:dyDescent="0.3">
      <c r="A26" s="202" t="str">
        <f>A19</f>
        <v xml:space="preserve">Lưu ý: Vui lòng thanh toán và nhận quà Tết trước ngày 08/02/2018 tại địa chỉ nhà số 1454 Tỉnh lộ 10, P.Tân Tạo, Q.Bình Tân </v>
      </c>
      <c r="B26" s="236"/>
      <c r="C26" s="236"/>
      <c r="D26" s="236"/>
      <c r="E26" s="236"/>
      <c r="F26" s="236"/>
      <c r="G26" s="236"/>
      <c r="H26" s="236"/>
      <c r="I26" s="236"/>
      <c r="J26" s="236"/>
      <c r="K26" s="236"/>
      <c r="L26" s="237"/>
      <c r="M26" s="49"/>
      <c r="N26" s="229"/>
      <c r="O26" s="229"/>
    </row>
    <row r="27" spans="1:16" ht="21" thickTop="1" x14ac:dyDescent="0.3">
      <c r="A27" s="206" t="s">
        <v>24</v>
      </c>
      <c r="B27" s="207"/>
      <c r="C27" s="208" t="str">
        <f>C1</f>
        <v>TIỀN NHÀ TRỌ THÁNG 02/2018</v>
      </c>
      <c r="D27" s="208"/>
      <c r="E27" s="208"/>
      <c r="F27" s="208"/>
      <c r="G27" s="208"/>
      <c r="H27" s="208"/>
      <c r="I27" s="208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34" t="str">
        <f>A2</f>
        <v>Tiền phòng Tháng 02</v>
      </c>
      <c r="B28" s="235" t="str">
        <f>B2</f>
        <v>Tiền điện Tháng 01</v>
      </c>
      <c r="C28" s="163"/>
      <c r="D28" s="163"/>
      <c r="E28" s="163"/>
      <c r="F28" s="235" t="str">
        <f>F2</f>
        <v>Tiền nước Tháng 01</v>
      </c>
      <c r="G28" s="235"/>
      <c r="H28" s="235"/>
      <c r="I28" s="235"/>
      <c r="J28" s="235" t="str">
        <f>J2</f>
        <v>Thuê bao truyền hình cáp Tháng 01</v>
      </c>
      <c r="K28" s="191" t="str">
        <f>K2</f>
        <v>Số tiền phải đóng (đồng)</v>
      </c>
      <c r="L28" s="220"/>
      <c r="M28" s="46"/>
      <c r="N28" s="15"/>
      <c r="O28" s="15"/>
      <c r="P28" s="15"/>
    </row>
    <row r="29" spans="1:16" ht="59.25" x14ac:dyDescent="0.3">
      <c r="A29" s="234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35"/>
      <c r="K29" s="191"/>
      <c r="L29" s="22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764</v>
      </c>
      <c r="C30" s="18">
        <v>834</v>
      </c>
      <c r="D30" s="19">
        <f>C30-B30</f>
        <v>70</v>
      </c>
      <c r="E30" s="48">
        <f>IF(D30&lt;=50,D30*$N$2,(D30-50)*$N$3+50*$N$2)</f>
        <v>210000</v>
      </c>
      <c r="F30" s="18">
        <v>504</v>
      </c>
      <c r="G30" s="18">
        <v>511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1545000</v>
      </c>
      <c r="L30" s="220"/>
      <c r="M30" s="24"/>
      <c r="N30" s="25"/>
      <c r="O30" s="26"/>
      <c r="P30" s="26"/>
    </row>
    <row r="31" spans="1:16" ht="20.25" thickBot="1" x14ac:dyDescent="0.35">
      <c r="A31" s="231" t="s">
        <v>94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3"/>
      <c r="M31" s="27"/>
      <c r="N31" s="205"/>
      <c r="O31" s="205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06" t="s">
        <v>27</v>
      </c>
      <c r="B34" s="207"/>
      <c r="C34" s="208" t="str">
        <f>C1</f>
        <v>TIỀN NHÀ TRỌ THÁNG 02/2018</v>
      </c>
      <c r="D34" s="208"/>
      <c r="E34" s="208"/>
      <c r="F34" s="208"/>
      <c r="G34" s="208"/>
      <c r="H34" s="208"/>
      <c r="I34" s="208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34" t="str">
        <f>A2</f>
        <v>Tiền phòng Tháng 02</v>
      </c>
      <c r="B35" s="235" t="str">
        <f>B2</f>
        <v>Tiền điện Tháng 01</v>
      </c>
      <c r="C35" s="163"/>
      <c r="D35" s="163"/>
      <c r="E35" s="163"/>
      <c r="F35" s="235" t="str">
        <f>F2</f>
        <v>Tiền nước Tháng 01</v>
      </c>
      <c r="G35" s="235"/>
      <c r="H35" s="235"/>
      <c r="I35" s="235"/>
      <c r="J35" s="235" t="str">
        <f>J2</f>
        <v>Thuê bao truyền hình cáp Tháng 01</v>
      </c>
      <c r="K35" s="191" t="str">
        <f>K2</f>
        <v>Số tiền phải đóng (đồng)</v>
      </c>
      <c r="L35" s="220"/>
      <c r="M35" s="46"/>
      <c r="N35" s="15"/>
      <c r="O35" s="15"/>
      <c r="P35" s="15"/>
    </row>
    <row r="36" spans="1:17" ht="39.950000000000003" customHeight="1" x14ac:dyDescent="0.3">
      <c r="A36" s="234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35"/>
      <c r="K36" s="191"/>
      <c r="L36" s="22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288</v>
      </c>
      <c r="C37" s="18">
        <v>415</v>
      </c>
      <c r="D37" s="19">
        <f>C37-B37</f>
        <v>127</v>
      </c>
      <c r="E37" s="48">
        <f>IF(D37&lt;=50,D37*$N$2,(D37-50)*$N$3+50*$N$2)</f>
        <v>381000</v>
      </c>
      <c r="F37" s="18">
        <v>511</v>
      </c>
      <c r="G37" s="18">
        <v>519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1701000</v>
      </c>
      <c r="L37" s="220"/>
      <c r="M37" s="24"/>
      <c r="N37" s="25"/>
      <c r="O37" s="26"/>
      <c r="P37" s="26"/>
    </row>
    <row r="38" spans="1:17" ht="20.100000000000001" customHeight="1" thickBot="1" x14ac:dyDescent="0.35">
      <c r="A38" s="231" t="str">
        <f>A31</f>
        <v xml:space="preserve">Lưu ý: Vui lòng thanh toán và nhận quà Tết trước ngày 08/02/2018 tại địa chỉ nhà số 1454 Tỉnh lộ 10, P.Tân Tạo, Q.Bình Tân 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3"/>
      <c r="M38" s="27"/>
      <c r="N38" s="205"/>
      <c r="O38" s="205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06" t="s">
        <v>28</v>
      </c>
      <c r="B41" s="207"/>
      <c r="C41" s="208" t="str">
        <f>C1</f>
        <v>TIỀN NHÀ TRỌ THÁNG 02/2018</v>
      </c>
      <c r="D41" s="208"/>
      <c r="E41" s="208"/>
      <c r="F41" s="208"/>
      <c r="G41" s="208"/>
      <c r="H41" s="208"/>
      <c r="I41" s="208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34" t="str">
        <f>A2</f>
        <v>Tiền phòng Tháng 02</v>
      </c>
      <c r="B42" s="235" t="str">
        <f>B2</f>
        <v>Tiền điện Tháng 01</v>
      </c>
      <c r="C42" s="163"/>
      <c r="D42" s="163"/>
      <c r="E42" s="163"/>
      <c r="F42" s="235" t="str">
        <f>F2</f>
        <v>Tiền nước Tháng 01</v>
      </c>
      <c r="G42" s="235"/>
      <c r="H42" s="235"/>
      <c r="I42" s="235"/>
      <c r="J42" s="235" t="str">
        <f>J2</f>
        <v>Thuê bao truyền hình cáp Tháng 01</v>
      </c>
      <c r="K42" s="191" t="str">
        <f>K2</f>
        <v>Số tiền phải đóng (đồng)</v>
      </c>
      <c r="L42" s="220"/>
      <c r="M42" s="46"/>
      <c r="N42" s="15"/>
      <c r="O42" s="15"/>
      <c r="P42" s="15"/>
    </row>
    <row r="43" spans="1:17" ht="39.950000000000003" customHeight="1" x14ac:dyDescent="0.3">
      <c r="A43" s="234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35"/>
      <c r="K43" s="191"/>
      <c r="L43" s="22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3322</v>
      </c>
      <c r="C44" s="18">
        <v>3360</v>
      </c>
      <c r="D44" s="19">
        <f>C44-B44</f>
        <v>38</v>
      </c>
      <c r="E44" s="48">
        <f>IF(D44&lt;=50,D44*$N$2,(D44-50)*$N$3+50*$N$2)</f>
        <v>114000</v>
      </c>
      <c r="F44" s="18">
        <v>623</v>
      </c>
      <c r="G44" s="18">
        <v>626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1389000</v>
      </c>
      <c r="L44" s="220"/>
      <c r="M44" s="24"/>
      <c r="N44" s="25"/>
      <c r="O44" s="26"/>
      <c r="P44" s="26"/>
    </row>
    <row r="45" spans="1:17" ht="20.100000000000001" customHeight="1" thickBot="1" x14ac:dyDescent="0.35">
      <c r="A45" s="231" t="str">
        <f>A31</f>
        <v xml:space="preserve">Lưu ý: Vui lòng thanh toán và nhận quà Tết trước ngày 08/02/2018 tại địa chỉ nhà số 1454 Tỉnh lộ 10, P.Tân Tạo, Q.Bình Tân </v>
      </c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3"/>
      <c r="M45" s="27"/>
      <c r="N45" s="205"/>
      <c r="O45" s="205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06" t="s">
        <v>30</v>
      </c>
      <c r="B48" s="207"/>
      <c r="C48" s="208" t="str">
        <f>C1</f>
        <v>TIỀN NHÀ TRỌ THÁNG 02/2018</v>
      </c>
      <c r="D48" s="208"/>
      <c r="E48" s="208"/>
      <c r="F48" s="208"/>
      <c r="G48" s="208"/>
      <c r="H48" s="208"/>
      <c r="I48" s="208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34" t="str">
        <f>A2</f>
        <v>Tiền phòng Tháng 02</v>
      </c>
      <c r="B49" s="235" t="str">
        <f>B2</f>
        <v>Tiền điện Tháng 01</v>
      </c>
      <c r="C49" s="163"/>
      <c r="D49" s="163"/>
      <c r="E49" s="163"/>
      <c r="F49" s="235" t="str">
        <f>F2</f>
        <v>Tiền nước Tháng 01</v>
      </c>
      <c r="G49" s="235"/>
      <c r="H49" s="235"/>
      <c r="I49" s="235"/>
      <c r="J49" s="235" t="str">
        <f>J2</f>
        <v>Thuê bao truyền hình cáp Tháng 01</v>
      </c>
      <c r="K49" s="191" t="str">
        <f>K2</f>
        <v>Số tiền phải đóng (đồng)</v>
      </c>
      <c r="L49" s="220"/>
      <c r="M49" s="46"/>
      <c r="N49" s="15"/>
      <c r="O49" s="15"/>
      <c r="P49" s="15"/>
    </row>
    <row r="50" spans="1:16" ht="59.25" x14ac:dyDescent="0.3">
      <c r="A50" s="234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35"/>
      <c r="K50" s="191"/>
      <c r="L50" s="22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4434</v>
      </c>
      <c r="C51" s="18">
        <v>4550</v>
      </c>
      <c r="D51" s="19">
        <f>C51-B51</f>
        <v>116</v>
      </c>
      <c r="E51" s="48">
        <f>IF(D51&lt;=50,D51*$N$2,(D51-50)*$N$3+50*$N$2)</f>
        <v>348000</v>
      </c>
      <c r="F51" s="18">
        <v>614</v>
      </c>
      <c r="G51" s="18">
        <v>622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1668000</v>
      </c>
      <c r="L51" s="220"/>
      <c r="M51" s="24"/>
      <c r="N51" s="25"/>
      <c r="O51" s="26"/>
      <c r="P51" s="26"/>
    </row>
    <row r="52" spans="1:16" ht="20.25" thickBot="1" x14ac:dyDescent="0.35">
      <c r="A52" s="231" t="str">
        <f>A31</f>
        <v xml:space="preserve">Lưu ý: Vui lòng thanh toán và nhận quà Tết trước ngày 08/02/2018 tại địa chỉ nhà số 1454 Tỉnh lộ 10, P.Tân Tạo, Q.Bình Tân </v>
      </c>
      <c r="B52" s="232"/>
      <c r="C52" s="232"/>
      <c r="D52" s="232"/>
      <c r="E52" s="232"/>
      <c r="F52" s="232"/>
      <c r="G52" s="232"/>
      <c r="H52" s="232"/>
      <c r="I52" s="232"/>
      <c r="J52" s="232"/>
      <c r="K52" s="232"/>
      <c r="L52" s="233"/>
      <c r="M52" s="27"/>
      <c r="N52" s="205"/>
      <c r="O52" s="205"/>
    </row>
    <row r="53" spans="1:16" ht="21" thickTop="1" x14ac:dyDescent="0.3">
      <c r="A53" s="206" t="s">
        <v>31</v>
      </c>
      <c r="B53" s="207"/>
      <c r="C53" s="208" t="str">
        <f>C1</f>
        <v>TIỀN NHÀ TRỌ THÁNG 02/2018</v>
      </c>
      <c r="D53" s="208"/>
      <c r="E53" s="208"/>
      <c r="F53" s="208"/>
      <c r="G53" s="208"/>
      <c r="H53" s="208"/>
      <c r="I53" s="208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34" t="str">
        <f>A2</f>
        <v>Tiền phòng Tháng 02</v>
      </c>
      <c r="B54" s="235" t="str">
        <f>B2</f>
        <v>Tiền điện Tháng 01</v>
      </c>
      <c r="C54" s="163"/>
      <c r="D54" s="163"/>
      <c r="E54" s="163"/>
      <c r="F54" s="235" t="str">
        <f>I3</f>
        <v>Thành tiền</v>
      </c>
      <c r="G54" s="235"/>
      <c r="H54" s="235"/>
      <c r="I54" s="235"/>
      <c r="J54" s="235" t="str">
        <f>J2</f>
        <v>Thuê bao truyền hình cáp Tháng 01</v>
      </c>
      <c r="K54" s="191" t="str">
        <f>K2</f>
        <v>Số tiền phải đóng (đồng)</v>
      </c>
      <c r="L54" s="220"/>
      <c r="M54" s="46"/>
      <c r="N54" s="15"/>
      <c r="O54" s="15"/>
      <c r="P54" s="15"/>
    </row>
    <row r="55" spans="1:16" ht="59.25" x14ac:dyDescent="0.3">
      <c r="A55" s="234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35"/>
      <c r="K55" s="191"/>
      <c r="L55" s="220"/>
      <c r="M55" s="46"/>
      <c r="N55" s="15"/>
      <c r="O55" s="15"/>
      <c r="P55" s="16"/>
    </row>
    <row r="56" spans="1:16" x14ac:dyDescent="0.3">
      <c r="A56" s="17">
        <v>3000000</v>
      </c>
      <c r="B56" s="18">
        <v>3662</v>
      </c>
      <c r="C56" s="18">
        <v>3814</v>
      </c>
      <c r="D56" s="19">
        <f>C56-B56</f>
        <v>152</v>
      </c>
      <c r="E56" s="48">
        <f>IF(D56&lt;=50,D56*$N$2,(D56-50)*$N$3+50*$N$2)</f>
        <v>456000</v>
      </c>
      <c r="F56" s="18">
        <v>438</v>
      </c>
      <c r="G56" s="18">
        <v>442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3516000</v>
      </c>
      <c r="L56" s="220"/>
      <c r="M56" s="24"/>
      <c r="N56" s="25"/>
      <c r="O56" s="26"/>
      <c r="P56" s="26"/>
    </row>
    <row r="57" spans="1:16" ht="20.25" thickBot="1" x14ac:dyDescent="0.35">
      <c r="A57" s="231" t="str">
        <f>A31</f>
        <v xml:space="preserve">Lưu ý: Vui lòng thanh toán và nhận quà Tết trước ngày 08/02/2018 tại địa chỉ nhà số 1454 Tỉnh lộ 10, P.Tân Tạo, Q.Bình Tân </v>
      </c>
      <c r="B57" s="232"/>
      <c r="C57" s="232"/>
      <c r="D57" s="232"/>
      <c r="E57" s="232"/>
      <c r="F57" s="232"/>
      <c r="G57" s="232"/>
      <c r="H57" s="232"/>
      <c r="I57" s="232"/>
      <c r="J57" s="232"/>
      <c r="K57" s="232"/>
      <c r="L57" s="233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06" t="s">
        <v>32</v>
      </c>
      <c r="B60" s="207"/>
      <c r="C60" s="208" t="str">
        <f>C1</f>
        <v>TIỀN NHÀ TRỌ THÁNG 02/2018</v>
      </c>
      <c r="D60" s="208"/>
      <c r="E60" s="208"/>
      <c r="F60" s="208"/>
      <c r="G60" s="208"/>
      <c r="H60" s="208"/>
      <c r="I60" s="208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09" t="str">
        <f>A2</f>
        <v>Tiền phòng Tháng 02</v>
      </c>
      <c r="B61" s="211" t="str">
        <f>B2</f>
        <v>Tiền điện Tháng 01</v>
      </c>
      <c r="C61" s="212"/>
      <c r="D61" s="212"/>
      <c r="E61" s="213"/>
      <c r="F61" s="211" t="str">
        <f>F2</f>
        <v>Tiền nước Tháng 01</v>
      </c>
      <c r="G61" s="214"/>
      <c r="H61" s="214"/>
      <c r="I61" s="215"/>
      <c r="J61" s="216" t="str">
        <f>J2</f>
        <v>Thuê bao truyền hình cáp Tháng 01</v>
      </c>
      <c r="K61" s="218" t="str">
        <f>K2</f>
        <v>Số tiền phải đóng (đồng)</v>
      </c>
      <c r="L61" s="220"/>
      <c r="M61" s="46"/>
      <c r="N61" s="15"/>
      <c r="O61" s="15"/>
      <c r="P61" s="15"/>
    </row>
    <row r="62" spans="1:16" ht="59.25" x14ac:dyDescent="0.3">
      <c r="A62" s="210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17"/>
      <c r="K62" s="219"/>
      <c r="L62" s="220"/>
      <c r="M62" s="46"/>
      <c r="N62" s="15"/>
      <c r="O62" s="15"/>
      <c r="P62" s="16"/>
    </row>
    <row r="63" spans="1:16" x14ac:dyDescent="0.3">
      <c r="A63" s="17">
        <v>1200000</v>
      </c>
      <c r="B63" s="61">
        <v>5548</v>
      </c>
      <c r="C63" s="61">
        <v>5625</v>
      </c>
      <c r="D63" s="19">
        <f>C63-B63</f>
        <v>77</v>
      </c>
      <c r="E63" s="48">
        <f>IF(D63&lt;=50,D63*$N$2,(D63-50)*$N$3+50*$N$2)</f>
        <v>231000</v>
      </c>
      <c r="F63" s="18">
        <v>598</v>
      </c>
      <c r="G63" s="18">
        <v>603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1536000</v>
      </c>
      <c r="L63" s="220"/>
      <c r="M63" s="24"/>
      <c r="N63" s="25"/>
      <c r="O63" s="26"/>
      <c r="P63" s="26"/>
    </row>
    <row r="64" spans="1:16" ht="20.25" thickBot="1" x14ac:dyDescent="0.35">
      <c r="A64" s="202" t="str">
        <f>A31</f>
        <v xml:space="preserve">Lưu ý: Vui lòng thanh toán và nhận quà Tết trước ngày 08/02/2018 tại địa chỉ nhà số 1454 Tỉnh lộ 10, P.Tân Tạo, Q.Bình Tân </v>
      </c>
      <c r="B64" s="203"/>
      <c r="C64" s="203"/>
      <c r="D64" s="203"/>
      <c r="E64" s="203"/>
      <c r="F64" s="203"/>
      <c r="G64" s="203"/>
      <c r="H64" s="203"/>
      <c r="I64" s="203"/>
      <c r="J64" s="203"/>
      <c r="K64" s="203"/>
      <c r="L64" s="20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06" t="s">
        <v>35</v>
      </c>
      <c r="B67" s="207"/>
      <c r="C67" s="208" t="str">
        <f>C1</f>
        <v>TIỀN NHÀ TRỌ THÁNG 02/2018</v>
      </c>
      <c r="D67" s="208"/>
      <c r="E67" s="208"/>
      <c r="F67" s="208"/>
      <c r="G67" s="208"/>
      <c r="H67" s="208"/>
      <c r="I67" s="208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09" t="str">
        <f>A2</f>
        <v>Tiền phòng Tháng 02</v>
      </c>
      <c r="B68" s="211" t="str">
        <f>B2</f>
        <v>Tiền điện Tháng 01</v>
      </c>
      <c r="C68" s="212"/>
      <c r="D68" s="212"/>
      <c r="E68" s="213"/>
      <c r="F68" s="211" t="str">
        <f>F2</f>
        <v>Tiền nước Tháng 01</v>
      </c>
      <c r="G68" s="214"/>
      <c r="H68" s="214"/>
      <c r="I68" s="215"/>
      <c r="J68" s="216" t="str">
        <f>J2</f>
        <v>Thuê bao truyền hình cáp Tháng 01</v>
      </c>
      <c r="K68" s="218" t="str">
        <f>K2</f>
        <v>Số tiền phải đóng (đồng)</v>
      </c>
      <c r="L68" s="220"/>
      <c r="M68" s="46"/>
      <c r="N68" s="15"/>
      <c r="O68" s="15"/>
      <c r="P68" s="15"/>
    </row>
    <row r="69" spans="1:16" ht="59.25" x14ac:dyDescent="0.3">
      <c r="A69" s="210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17"/>
      <c r="K69" s="219"/>
      <c r="L69" s="22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8397</v>
      </c>
      <c r="C70" s="61">
        <v>8589</v>
      </c>
      <c r="D70" s="19">
        <f>C70-B70</f>
        <v>192</v>
      </c>
      <c r="E70" s="48">
        <f>IF(D70&lt;=50,D70*$N$2,(D70-50)*$N$3+50*$N$2)</f>
        <v>576000</v>
      </c>
      <c r="F70" s="18">
        <v>513</v>
      </c>
      <c r="G70" s="18">
        <v>525</v>
      </c>
      <c r="H70" s="21">
        <f>G70-F70</f>
        <v>12</v>
      </c>
      <c r="I70" s="22">
        <f>H70*$O$2</f>
        <v>180000</v>
      </c>
      <c r="J70" s="22">
        <v>30000</v>
      </c>
      <c r="K70" s="23">
        <f>A70+E70+I70+J70</f>
        <v>1986000</v>
      </c>
      <c r="L70" s="220"/>
      <c r="M70" s="24"/>
      <c r="N70" s="25"/>
      <c r="O70" s="26"/>
      <c r="P70" s="26"/>
    </row>
    <row r="71" spans="1:16" ht="20.25" thickBot="1" x14ac:dyDescent="0.35">
      <c r="A71" s="202" t="str">
        <f>A31</f>
        <v xml:space="preserve">Lưu ý: Vui lòng thanh toán và nhận quà Tết trước ngày 08/02/2018 tại địa chỉ nhà số 1454 Tỉnh lộ 10, P.Tân Tạo, Q.Bình Tân </v>
      </c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0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06" t="s">
        <v>38</v>
      </c>
      <c r="B74" s="207"/>
      <c r="C74" s="208" t="str">
        <f>C1</f>
        <v>TIỀN NHÀ TRỌ THÁNG 02/2018</v>
      </c>
      <c r="D74" s="208"/>
      <c r="E74" s="208"/>
      <c r="F74" s="208"/>
      <c r="G74" s="208"/>
      <c r="H74" s="208"/>
      <c r="I74" s="208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09" t="str">
        <f>A2</f>
        <v>Tiền phòng Tháng 02</v>
      </c>
      <c r="B75" s="211" t="str">
        <f>B2</f>
        <v>Tiền điện Tháng 01</v>
      </c>
      <c r="C75" s="212"/>
      <c r="D75" s="212"/>
      <c r="E75" s="213"/>
      <c r="F75" s="211" t="str">
        <f>F2</f>
        <v>Tiền nước Tháng 01</v>
      </c>
      <c r="G75" s="214"/>
      <c r="H75" s="214"/>
      <c r="I75" s="215"/>
      <c r="J75" s="216" t="str">
        <f>J2</f>
        <v>Thuê bao truyền hình cáp Tháng 01</v>
      </c>
      <c r="K75" s="218" t="str">
        <f>K2</f>
        <v>Số tiền phải đóng (đồng)</v>
      </c>
      <c r="L75" s="220"/>
      <c r="M75" s="46"/>
      <c r="N75" s="15"/>
      <c r="O75" s="15"/>
      <c r="P75" s="15"/>
    </row>
    <row r="76" spans="1:16" ht="59.25" x14ac:dyDescent="0.3">
      <c r="A76" s="210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17"/>
      <c r="K76" s="219"/>
      <c r="L76" s="22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17899</v>
      </c>
      <c r="C77" s="61">
        <v>18171</v>
      </c>
      <c r="D77" s="19">
        <f>C77-B77</f>
        <v>272</v>
      </c>
      <c r="E77" s="20">
        <f>IF(D77&lt;=50,D77*$N$2,(D77-50)*$N$3+50*$N$2)</f>
        <v>816000</v>
      </c>
      <c r="F77" s="18">
        <v>736</v>
      </c>
      <c r="G77" s="18">
        <v>746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2196000</v>
      </c>
      <c r="L77" s="220"/>
      <c r="M77" s="24"/>
      <c r="N77" s="25"/>
      <c r="O77" s="26"/>
      <c r="P77" s="26"/>
    </row>
    <row r="78" spans="1:16" ht="20.25" thickBot="1" x14ac:dyDescent="0.35">
      <c r="A78" s="202" t="str">
        <f>A31</f>
        <v xml:space="preserve">Lưu ý: Vui lòng thanh toán và nhận quà Tết trước ngày 08/02/2018 tại địa chỉ nhà số 1454 Tỉnh lộ 10, P.Tân Tạo, Q.Bình Tân </v>
      </c>
      <c r="B78" s="203"/>
      <c r="C78" s="203"/>
      <c r="D78" s="203"/>
      <c r="E78" s="203"/>
      <c r="F78" s="203"/>
      <c r="G78" s="203"/>
      <c r="H78" s="203"/>
      <c r="I78" s="203"/>
      <c r="J78" s="203"/>
      <c r="K78" s="203"/>
      <c r="L78" s="204"/>
      <c r="M78" s="126"/>
      <c r="O78" s="99"/>
    </row>
    <row r="79" spans="1:16" ht="21" thickTop="1" x14ac:dyDescent="0.3">
      <c r="A79" s="206" t="s">
        <v>41</v>
      </c>
      <c r="B79" s="207"/>
      <c r="C79" s="208" t="str">
        <f>C1</f>
        <v>TIỀN NHÀ TRỌ THÁNG 02/2018</v>
      </c>
      <c r="D79" s="208"/>
      <c r="E79" s="208"/>
      <c r="F79" s="208"/>
      <c r="G79" s="208"/>
      <c r="H79" s="208"/>
      <c r="I79" s="208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09" t="str">
        <f>A2</f>
        <v>Tiền phòng Tháng 02</v>
      </c>
      <c r="B80" s="211" t="str">
        <f>B2</f>
        <v>Tiền điện Tháng 01</v>
      </c>
      <c r="C80" s="212"/>
      <c r="D80" s="212"/>
      <c r="E80" s="213"/>
      <c r="F80" s="211" t="str">
        <f>F2</f>
        <v>Tiền nước Tháng 01</v>
      </c>
      <c r="G80" s="214"/>
      <c r="H80" s="214"/>
      <c r="I80" s="215"/>
      <c r="J80" s="216" t="str">
        <f>J2</f>
        <v>Thuê bao truyền hình cáp Tháng 01</v>
      </c>
      <c r="K80" s="218" t="str">
        <f>K2</f>
        <v>Số tiền phải đóng (đồng)</v>
      </c>
      <c r="L80" s="220"/>
      <c r="M80" s="46"/>
      <c r="N80" s="15"/>
      <c r="O80" s="15"/>
      <c r="P80" s="15"/>
    </row>
    <row r="81" spans="1:16" ht="59.25" x14ac:dyDescent="0.3">
      <c r="A81" s="210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17"/>
      <c r="K81" s="219"/>
      <c r="L81" s="22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4306</v>
      </c>
      <c r="C82" s="18">
        <v>4385</v>
      </c>
      <c r="D82" s="19">
        <f>C82-B82</f>
        <v>79</v>
      </c>
      <c r="E82" s="48">
        <f>IF(D82&lt;=50,D82*$N$2,(D82-50)*$N$3+50*$N$2)</f>
        <v>237000</v>
      </c>
      <c r="F82" s="18">
        <v>557</v>
      </c>
      <c r="G82" s="18">
        <v>567</v>
      </c>
      <c r="H82" s="21">
        <f>G82-F82</f>
        <v>10</v>
      </c>
      <c r="I82" s="22">
        <f>H82*$O$2</f>
        <v>150000</v>
      </c>
      <c r="J82" s="22">
        <v>30000</v>
      </c>
      <c r="K82" s="23">
        <f>A82+E82+I82+J82</f>
        <v>1617000</v>
      </c>
      <c r="L82" s="220"/>
      <c r="M82" s="24"/>
      <c r="N82" s="25"/>
      <c r="O82" s="26"/>
      <c r="P82" s="26"/>
    </row>
    <row r="83" spans="1:16" s="50" customFormat="1" ht="16.5" thickBot="1" x14ac:dyDescent="0.3">
      <c r="A83" s="226" t="str">
        <f>A31</f>
        <v xml:space="preserve">Lưu ý: Vui lòng thanh toán và nhận quà Tết trước ngày 08/02/2018 tại địa chỉ nhà số 1454 Tỉnh lộ 10, P.Tân Tạo, Q.Bình Tân </v>
      </c>
      <c r="B83" s="227"/>
      <c r="C83" s="227"/>
      <c r="D83" s="227"/>
      <c r="E83" s="227"/>
      <c r="F83" s="227"/>
      <c r="G83" s="227"/>
      <c r="H83" s="227"/>
      <c r="I83" s="227"/>
      <c r="J83" s="227"/>
      <c r="K83" s="227"/>
      <c r="L83" s="228"/>
      <c r="M83" s="49"/>
      <c r="N83" s="229"/>
      <c r="O83" s="22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06" t="s">
        <v>44</v>
      </c>
      <c r="B86" s="207"/>
      <c r="C86" s="208" t="str">
        <f>C1</f>
        <v>TIỀN NHÀ TRỌ THÁNG 02/2018</v>
      </c>
      <c r="D86" s="208"/>
      <c r="E86" s="208"/>
      <c r="F86" s="208"/>
      <c r="G86" s="208"/>
      <c r="H86" s="208"/>
      <c r="I86" s="208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09" t="str">
        <f>A2</f>
        <v>Tiền phòng Tháng 02</v>
      </c>
      <c r="B87" s="211" t="str">
        <f>B2</f>
        <v>Tiền điện Tháng 01</v>
      </c>
      <c r="C87" s="212"/>
      <c r="D87" s="212"/>
      <c r="E87" s="213"/>
      <c r="F87" s="211" t="str">
        <f>F2</f>
        <v>Tiền nước Tháng 01</v>
      </c>
      <c r="G87" s="214"/>
      <c r="H87" s="214"/>
      <c r="I87" s="215"/>
      <c r="J87" s="216" t="str">
        <f>J2</f>
        <v>Thuê bao truyền hình cáp Tháng 01</v>
      </c>
      <c r="K87" s="218" t="str">
        <f>K2</f>
        <v>Số tiền phải đóng (đồng)</v>
      </c>
      <c r="L87" s="220"/>
      <c r="M87" s="46"/>
      <c r="N87" s="15"/>
      <c r="O87" s="15"/>
      <c r="P87" s="15"/>
    </row>
    <row r="88" spans="1:16" ht="59.25" x14ac:dyDescent="0.3">
      <c r="A88" s="210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17"/>
      <c r="K88" s="219"/>
      <c r="L88" s="22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3121</v>
      </c>
      <c r="D89" s="19">
        <f>C89-B89</f>
        <v>11</v>
      </c>
      <c r="E89" s="48">
        <f>IF(D89&lt;=50,D89*$N$2,(D89-50)*$N$3+50*$N$2)</f>
        <v>33000</v>
      </c>
      <c r="F89" s="18">
        <v>736</v>
      </c>
      <c r="G89" s="18">
        <v>741</v>
      </c>
      <c r="H89" s="21">
        <f>G89-F89</f>
        <v>5</v>
      </c>
      <c r="I89" s="22">
        <f>H89*$O$2</f>
        <v>75000</v>
      </c>
      <c r="J89" s="22">
        <v>0</v>
      </c>
      <c r="K89" s="23">
        <f>A89+E89+I89+J89</f>
        <v>1308000</v>
      </c>
      <c r="L89" s="220"/>
      <c r="M89" s="24"/>
      <c r="N89" s="25"/>
      <c r="O89" s="26"/>
      <c r="P89" s="26"/>
    </row>
    <row r="90" spans="1:16" ht="20.25" thickBot="1" x14ac:dyDescent="0.35">
      <c r="A90" s="202" t="s">
        <v>97</v>
      </c>
      <c r="B90" s="203"/>
      <c r="C90" s="203"/>
      <c r="D90" s="203"/>
      <c r="E90" s="203"/>
      <c r="F90" s="203"/>
      <c r="G90" s="203"/>
      <c r="H90" s="203"/>
      <c r="I90" s="203"/>
      <c r="J90" s="203"/>
      <c r="K90" s="203"/>
      <c r="L90" s="204"/>
      <c r="M90" s="27"/>
      <c r="N90" s="205"/>
      <c r="O90" s="205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06" t="s">
        <v>45</v>
      </c>
      <c r="B93" s="207"/>
      <c r="C93" s="208" t="str">
        <f>C1</f>
        <v>TIỀN NHÀ TRỌ THÁNG 02/2018</v>
      </c>
      <c r="D93" s="208"/>
      <c r="E93" s="208"/>
      <c r="F93" s="208"/>
      <c r="G93" s="208"/>
      <c r="H93" s="208"/>
      <c r="I93" s="208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24" t="s">
        <v>3</v>
      </c>
      <c r="B94" s="211" t="str">
        <f>B2</f>
        <v>Tiền điện Tháng 01</v>
      </c>
      <c r="C94" s="212"/>
      <c r="D94" s="212"/>
      <c r="E94" s="213"/>
      <c r="F94" s="211" t="str">
        <f>F2</f>
        <v>Tiền nước Tháng 01</v>
      </c>
      <c r="G94" s="214"/>
      <c r="H94" s="214"/>
      <c r="I94" s="215"/>
      <c r="J94" s="216" t="str">
        <f>J9</f>
        <v>Thuê bao truyền hình cáp Tháng 01</v>
      </c>
      <c r="K94" s="218" t="str">
        <f>K87</f>
        <v>Số tiền phải đóng (đồng)</v>
      </c>
      <c r="L94" s="220"/>
      <c r="M94" s="46"/>
      <c r="N94" s="15"/>
      <c r="O94" s="15"/>
      <c r="P94" s="15"/>
    </row>
    <row r="95" spans="1:16" ht="59.25" x14ac:dyDescent="0.3">
      <c r="A95" s="225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17"/>
      <c r="K95" s="219"/>
      <c r="L95" s="22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3598</v>
      </c>
      <c r="C96" s="18">
        <v>3692</v>
      </c>
      <c r="D96" s="19">
        <f>C96-B96</f>
        <v>94</v>
      </c>
      <c r="E96" s="48">
        <f>IF(D96&lt;=50,D96*$N$2,(D96-50)*$N$3+50*$N$2)</f>
        <v>282000</v>
      </c>
      <c r="F96" s="18">
        <v>185</v>
      </c>
      <c r="G96" s="18">
        <v>195</v>
      </c>
      <c r="H96" s="21">
        <f>G96-F96</f>
        <v>10</v>
      </c>
      <c r="I96" s="22">
        <f>H96*$O$2</f>
        <v>150000</v>
      </c>
      <c r="J96" s="22">
        <v>0</v>
      </c>
      <c r="K96" s="23">
        <f>A96+E96+I96+J96</f>
        <v>1632000</v>
      </c>
      <c r="L96" s="220"/>
      <c r="M96" s="24"/>
      <c r="N96" s="25"/>
      <c r="O96" s="26"/>
      <c r="P96" s="26"/>
    </row>
    <row r="97" spans="1:16" ht="20.25" thickBot="1" x14ac:dyDescent="0.35">
      <c r="A97" s="202" t="str">
        <f>A31</f>
        <v xml:space="preserve">Lưu ý: Vui lòng thanh toán và nhận quà Tết trước ngày 08/02/2018 tại địa chỉ nhà số 1454 Tỉnh lộ 10, P.Tân Tạo, Q.Bình Tân </v>
      </c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4"/>
      <c r="M97" s="27"/>
      <c r="N97" s="205"/>
      <c r="O97" s="205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06" t="s">
        <v>47</v>
      </c>
      <c r="B100" s="207"/>
      <c r="C100" s="208" t="str">
        <f>C1</f>
        <v>TIỀN NHÀ TRỌ THÁNG 02/2018</v>
      </c>
      <c r="D100" s="208"/>
      <c r="E100" s="208"/>
      <c r="F100" s="208"/>
      <c r="G100" s="208"/>
      <c r="H100" s="208"/>
      <c r="I100" s="208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09" t="str">
        <f>A2</f>
        <v>Tiền phòng Tháng 02</v>
      </c>
      <c r="B101" s="211" t="str">
        <f>B2</f>
        <v>Tiền điện Tháng 01</v>
      </c>
      <c r="C101" s="212"/>
      <c r="D101" s="212"/>
      <c r="E101" s="213"/>
      <c r="F101" s="211" t="str">
        <f>F2</f>
        <v>Tiền nước Tháng 01</v>
      </c>
      <c r="G101" s="214"/>
      <c r="H101" s="214"/>
      <c r="I101" s="215"/>
      <c r="J101" s="216" t="str">
        <f>J2</f>
        <v>Thuê bao truyền hình cáp Tháng 01</v>
      </c>
      <c r="K101" s="218" t="str">
        <f>K2</f>
        <v>Số tiền phải đóng (đồng)</v>
      </c>
      <c r="L101" s="220"/>
      <c r="M101" s="46"/>
      <c r="N101" s="15"/>
      <c r="O101" s="15"/>
      <c r="P101" s="15"/>
    </row>
    <row r="102" spans="1:16" ht="59.25" x14ac:dyDescent="0.3">
      <c r="A102" s="210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17"/>
      <c r="K102" s="219"/>
      <c r="L102" s="22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4097</v>
      </c>
      <c r="C103" s="18">
        <v>4133</v>
      </c>
      <c r="D103" s="19">
        <f>C103-B103</f>
        <v>36</v>
      </c>
      <c r="E103" s="48">
        <f>IF(D103&lt;=50,D103*$N$2,(D103-50)*$N$3+50*$N$2)</f>
        <v>108000</v>
      </c>
      <c r="F103" s="18">
        <v>500</v>
      </c>
      <c r="G103" s="18">
        <v>503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1383000</v>
      </c>
      <c r="L103" s="220"/>
      <c r="M103" s="24"/>
      <c r="N103" s="25"/>
      <c r="O103" s="26"/>
      <c r="P103" s="26"/>
    </row>
    <row r="104" spans="1:16" ht="20.25" thickBot="1" x14ac:dyDescent="0.35">
      <c r="A104" s="202" t="s">
        <v>97</v>
      </c>
      <c r="B104" s="203"/>
      <c r="C104" s="203"/>
      <c r="D104" s="203"/>
      <c r="E104" s="203"/>
      <c r="F104" s="203"/>
      <c r="G104" s="203"/>
      <c r="H104" s="203"/>
      <c r="I104" s="203"/>
      <c r="J104" s="203"/>
      <c r="K104" s="203"/>
      <c r="L104" s="204"/>
      <c r="M104" s="127">
        <v>706</v>
      </c>
      <c r="N104" s="128">
        <v>732</v>
      </c>
      <c r="O104" s="128"/>
    </row>
    <row r="105" spans="1:16" ht="21" thickTop="1" x14ac:dyDescent="0.3">
      <c r="A105" s="206" t="s">
        <v>49</v>
      </c>
      <c r="B105" s="207"/>
      <c r="C105" s="208" t="str">
        <f>C1</f>
        <v>TIỀN NHÀ TRỌ THÁNG 02/2018</v>
      </c>
      <c r="D105" s="208"/>
      <c r="E105" s="208"/>
      <c r="F105" s="208"/>
      <c r="G105" s="208"/>
      <c r="H105" s="208"/>
      <c r="I105" s="208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09" t="str">
        <f>A2</f>
        <v>Tiền phòng Tháng 02</v>
      </c>
      <c r="B106" s="211" t="str">
        <f>B2</f>
        <v>Tiền điện Tháng 01</v>
      </c>
      <c r="C106" s="212"/>
      <c r="D106" s="212"/>
      <c r="E106" s="213"/>
      <c r="F106" s="211" t="str">
        <f>F2</f>
        <v>Tiền nước Tháng 01</v>
      </c>
      <c r="G106" s="214"/>
      <c r="H106" s="214"/>
      <c r="I106" s="215"/>
      <c r="J106" s="216" t="str">
        <f>J2</f>
        <v>Thuê bao truyền hình cáp Tháng 01</v>
      </c>
      <c r="K106" s="218" t="str">
        <f>K2</f>
        <v>Số tiền phải đóng (đồng)</v>
      </c>
      <c r="L106" s="220"/>
      <c r="M106" s="14"/>
      <c r="N106" s="15"/>
      <c r="O106" s="15"/>
      <c r="P106" s="15"/>
    </row>
    <row r="107" spans="1:16" ht="59.25" x14ac:dyDescent="0.3">
      <c r="A107" s="210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17"/>
      <c r="K107" s="219"/>
      <c r="L107" s="220"/>
      <c r="M107" s="14"/>
      <c r="N107" s="15"/>
      <c r="O107" s="15"/>
      <c r="P107" s="16"/>
    </row>
    <row r="108" spans="1:16" x14ac:dyDescent="0.3">
      <c r="A108" s="17">
        <v>1500000</v>
      </c>
      <c r="B108" s="18">
        <v>2473</v>
      </c>
      <c r="C108" s="18">
        <v>2505</v>
      </c>
      <c r="D108" s="19">
        <f>C108-B108</f>
        <v>32</v>
      </c>
      <c r="E108" s="48">
        <f>IF(D108&lt;=50,D108*$N$2,(D108-50)*$N$3+50*$N$2)</f>
        <v>96000</v>
      </c>
      <c r="F108" s="18">
        <v>161</v>
      </c>
      <c r="G108" s="18">
        <v>166</v>
      </c>
      <c r="H108" s="21">
        <f>G108-F108</f>
        <v>5</v>
      </c>
      <c r="I108" s="22">
        <f>H108*$O$2</f>
        <v>75000</v>
      </c>
      <c r="J108" s="22">
        <v>0</v>
      </c>
      <c r="K108" s="23">
        <f>A108+E108+I108+J108</f>
        <v>1671000</v>
      </c>
      <c r="L108" s="220"/>
      <c r="M108" s="24"/>
      <c r="N108" s="25"/>
      <c r="O108" s="26"/>
      <c r="P108" s="26"/>
    </row>
    <row r="109" spans="1:16" ht="20.25" thickBot="1" x14ac:dyDescent="0.35">
      <c r="A109" s="202" t="str">
        <f>A31</f>
        <v xml:space="preserve">Lưu ý: Vui lòng thanh toán và nhận quà Tết trước ngày 08/02/2018 tại địa chỉ nhà số 1454 Tỉnh lộ 10, P.Tân Tạo, Q.Bình Tân </v>
      </c>
      <c r="B109" s="203"/>
      <c r="C109" s="203"/>
      <c r="D109" s="203"/>
      <c r="E109" s="203"/>
      <c r="F109" s="203"/>
      <c r="G109" s="203"/>
      <c r="H109" s="203"/>
      <c r="I109" s="203"/>
      <c r="J109" s="203"/>
      <c r="K109" s="203"/>
      <c r="L109" s="204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06" t="s">
        <v>50</v>
      </c>
      <c r="B112" s="207"/>
      <c r="C112" s="208" t="str">
        <f>C1</f>
        <v>TIỀN NHÀ TRỌ THÁNG 02/2018</v>
      </c>
      <c r="D112" s="208"/>
      <c r="E112" s="208"/>
      <c r="F112" s="208"/>
      <c r="G112" s="208"/>
      <c r="H112" s="208"/>
      <c r="I112" s="208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09" t="str">
        <f>A2</f>
        <v>Tiền phòng Tháng 02</v>
      </c>
      <c r="B113" s="211" t="str">
        <f>B2</f>
        <v>Tiền điện Tháng 01</v>
      </c>
      <c r="C113" s="212"/>
      <c r="D113" s="212"/>
      <c r="E113" s="213"/>
      <c r="F113" s="211" t="str">
        <f>F2</f>
        <v>Tiền nước Tháng 01</v>
      </c>
      <c r="G113" s="214"/>
      <c r="H113" s="214"/>
      <c r="I113" s="215"/>
      <c r="J113" s="216" t="str">
        <f>J2</f>
        <v>Thuê bao truyền hình cáp Tháng 01</v>
      </c>
      <c r="K113" s="218" t="str">
        <f>K2</f>
        <v>Số tiền phải đóng (đồng)</v>
      </c>
      <c r="L113" s="220"/>
      <c r="M113" s="46"/>
      <c r="N113" s="15"/>
      <c r="O113" s="15"/>
      <c r="P113" s="15"/>
    </row>
    <row r="114" spans="1:16" ht="59.25" x14ac:dyDescent="0.3">
      <c r="A114" s="210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17"/>
      <c r="K114" s="219"/>
      <c r="L114" s="220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1318</v>
      </c>
      <c r="C115" s="18">
        <v>1594</v>
      </c>
      <c r="D115" s="19">
        <f>C115-B115</f>
        <v>276</v>
      </c>
      <c r="E115" s="20">
        <f>IF(D115&lt;=50,D115*$N$2,(D115-50)*$N$3+50*$N$2)</f>
        <v>828000</v>
      </c>
      <c r="F115" s="18">
        <v>887</v>
      </c>
      <c r="G115" s="18">
        <v>901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4080000</v>
      </c>
      <c r="L115" s="220"/>
      <c r="M115" s="24"/>
      <c r="N115" s="25"/>
      <c r="O115" s="26"/>
      <c r="P115" s="26"/>
    </row>
    <row r="116" spans="1:16" ht="20.25" thickBot="1" x14ac:dyDescent="0.35">
      <c r="A116" s="202" t="str">
        <f>A31</f>
        <v xml:space="preserve">Lưu ý: Vui lòng thanh toán và nhận quà Tết trước ngày 08/02/2018 tại địa chỉ nhà số 1454 Tỉnh lộ 10, P.Tân Tạo, Q.Bình Tân </v>
      </c>
      <c r="B116" s="203"/>
      <c r="C116" s="203"/>
      <c r="D116" s="203"/>
      <c r="E116" s="203"/>
      <c r="F116" s="203"/>
      <c r="G116" s="203"/>
      <c r="H116" s="203"/>
      <c r="I116" s="203"/>
      <c r="J116" s="203"/>
      <c r="K116" s="203"/>
      <c r="L116" s="204"/>
      <c r="M116" s="127">
        <v>926</v>
      </c>
      <c r="N116" s="205">
        <v>955</v>
      </c>
      <c r="O116" s="205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06" t="s">
        <v>52</v>
      </c>
      <c r="B119" s="207"/>
      <c r="C119" s="208" t="str">
        <f>C1</f>
        <v>TIỀN NHÀ TRỌ THÁNG 02/2018</v>
      </c>
      <c r="D119" s="208"/>
      <c r="E119" s="208"/>
      <c r="F119" s="208"/>
      <c r="G119" s="208"/>
      <c r="H119" s="208"/>
      <c r="I119" s="208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09" t="str">
        <f>A2</f>
        <v>Tiền phòng Tháng 02</v>
      </c>
      <c r="B120" s="211" t="str">
        <f>B2</f>
        <v>Tiền điện Tháng 01</v>
      </c>
      <c r="C120" s="212"/>
      <c r="D120" s="212"/>
      <c r="E120" s="213"/>
      <c r="F120" s="211" t="str">
        <f>F2</f>
        <v>Tiền nước Tháng 01</v>
      </c>
      <c r="G120" s="214"/>
      <c r="H120" s="214"/>
      <c r="I120" s="215"/>
      <c r="J120" s="216" t="str">
        <f>J2</f>
        <v>Thuê bao truyền hình cáp Tháng 01</v>
      </c>
      <c r="K120" s="218" t="str">
        <f>K2</f>
        <v>Số tiền phải đóng (đồng)</v>
      </c>
      <c r="L120" s="220"/>
      <c r="M120" s="14"/>
      <c r="N120" s="15"/>
      <c r="O120" s="15"/>
      <c r="P120" s="15"/>
    </row>
    <row r="121" spans="1:16" ht="59.25" x14ac:dyDescent="0.3">
      <c r="A121" s="210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17"/>
      <c r="K121" s="219"/>
      <c r="L121" s="220"/>
      <c r="M121" s="14"/>
      <c r="N121" s="15"/>
      <c r="O121" s="15"/>
      <c r="P121" s="16"/>
    </row>
    <row r="122" spans="1:16" x14ac:dyDescent="0.3">
      <c r="A122" s="17">
        <v>1200000</v>
      </c>
      <c r="B122" s="18">
        <v>1560</v>
      </c>
      <c r="C122" s="18">
        <v>1626</v>
      </c>
      <c r="D122" s="19">
        <f>C122-B122</f>
        <v>66</v>
      </c>
      <c r="E122" s="48">
        <f>IF(D122&lt;=50,D122*$N$2,(D122-50)*$N$3+50*$N$2)</f>
        <v>198000</v>
      </c>
      <c r="F122" s="18">
        <v>371</v>
      </c>
      <c r="G122" s="18">
        <v>375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1500000</v>
      </c>
      <c r="L122" s="220"/>
      <c r="M122" s="24"/>
      <c r="N122" s="25"/>
      <c r="O122" s="26"/>
      <c r="P122" s="26"/>
    </row>
    <row r="123" spans="1:16" ht="20.25" thickBot="1" x14ac:dyDescent="0.35">
      <c r="A123" s="221" t="str">
        <f>A31</f>
        <v xml:space="preserve">Lưu ý: Vui lòng thanh toán và nhận quà Tết trước ngày 08/02/2018 tại địa chỉ nhà số 1454 Tỉnh lộ 10, P.Tân Tạo, Q.Bình Tân </v>
      </c>
      <c r="B123" s="222"/>
      <c r="C123" s="222"/>
      <c r="D123" s="222"/>
      <c r="E123" s="222"/>
      <c r="F123" s="222"/>
      <c r="G123" s="222"/>
      <c r="H123" s="222"/>
      <c r="I123" s="222"/>
      <c r="J123" s="222"/>
      <c r="K123" s="222"/>
      <c r="L123" s="223"/>
      <c r="M123" s="27"/>
      <c r="N123" s="205"/>
      <c r="O123" s="205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06" t="s">
        <v>55</v>
      </c>
      <c r="B126" s="207"/>
      <c r="C126" s="208" t="str">
        <f>C1</f>
        <v>TIỀN NHÀ TRỌ THÁNG 02/2018</v>
      </c>
      <c r="D126" s="208"/>
      <c r="E126" s="208"/>
      <c r="F126" s="208"/>
      <c r="G126" s="208"/>
      <c r="H126" s="208"/>
      <c r="I126" s="208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09" t="str">
        <f>A2</f>
        <v>Tiền phòng Tháng 02</v>
      </c>
      <c r="B127" s="211" t="str">
        <f>B2</f>
        <v>Tiền điện Tháng 01</v>
      </c>
      <c r="C127" s="212"/>
      <c r="D127" s="212"/>
      <c r="E127" s="213"/>
      <c r="F127" s="211" t="str">
        <f>F2</f>
        <v>Tiền nước Tháng 01</v>
      </c>
      <c r="G127" s="214"/>
      <c r="H127" s="214"/>
      <c r="I127" s="215"/>
      <c r="J127" s="216" t="str">
        <f>J2</f>
        <v>Thuê bao truyền hình cáp Tháng 01</v>
      </c>
      <c r="K127" s="218" t="str">
        <f>K2</f>
        <v>Số tiền phải đóng (đồng)</v>
      </c>
      <c r="L127" s="220"/>
      <c r="M127" s="46"/>
      <c r="N127" s="15"/>
      <c r="O127" s="15"/>
      <c r="P127" s="15"/>
    </row>
    <row r="128" spans="1:16" ht="59.25" x14ac:dyDescent="0.3">
      <c r="A128" s="210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17"/>
      <c r="K128" s="219"/>
      <c r="L128" s="220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2338</v>
      </c>
      <c r="C129" s="18">
        <v>2376</v>
      </c>
      <c r="D129" s="19">
        <f>C129-B129</f>
        <v>38</v>
      </c>
      <c r="E129" s="48">
        <f>IF(D129&lt;=50,D129*$N$2,(D129-50)*$N$3+50*$N$2)</f>
        <v>114000</v>
      </c>
      <c r="F129" s="18">
        <v>505</v>
      </c>
      <c r="G129" s="18">
        <v>511</v>
      </c>
      <c r="H129" s="21">
        <f>G129-F129</f>
        <v>6</v>
      </c>
      <c r="I129" s="22">
        <f>H129*$O$4</f>
        <v>108000</v>
      </c>
      <c r="J129" s="22">
        <v>0</v>
      </c>
      <c r="K129" s="23">
        <f>(A129+E129+I129+J129)</f>
        <v>1422000</v>
      </c>
      <c r="L129" s="220"/>
      <c r="M129" s="24"/>
      <c r="N129" s="25"/>
      <c r="O129" s="26"/>
      <c r="P129" s="26"/>
    </row>
    <row r="130" spans="1:17" ht="20.100000000000001" customHeight="1" thickBot="1" x14ac:dyDescent="0.35">
      <c r="A130" s="202" t="str">
        <f>A31</f>
        <v xml:space="preserve">Lưu ý: Vui lòng thanh toán và nhận quà Tết trước ngày 08/02/2018 tại địa chỉ nhà số 1454 Tỉnh lộ 10, P.Tân Tạo, Q.Bình Tân </v>
      </c>
      <c r="B130" s="203"/>
      <c r="C130" s="203"/>
      <c r="D130" s="203"/>
      <c r="E130" s="203"/>
      <c r="F130" s="203"/>
      <c r="G130" s="203"/>
      <c r="H130" s="203"/>
      <c r="I130" s="203"/>
      <c r="J130" s="203"/>
      <c r="K130" s="203"/>
      <c r="L130" s="204"/>
      <c r="M130" s="127"/>
      <c r="N130" s="205"/>
      <c r="O130" s="205"/>
    </row>
    <row r="131" spans="1:17" ht="30" customHeight="1" thickTop="1" x14ac:dyDescent="0.3">
      <c r="A131" s="206" t="s">
        <v>56</v>
      </c>
      <c r="B131" s="207"/>
      <c r="C131" s="208" t="str">
        <f>C1</f>
        <v>TIỀN NHÀ TRỌ THÁNG 02/2018</v>
      </c>
      <c r="D131" s="208"/>
      <c r="E131" s="208"/>
      <c r="F131" s="208"/>
      <c r="G131" s="208"/>
      <c r="H131" s="208"/>
      <c r="I131" s="208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09" t="str">
        <f>A2</f>
        <v>Tiền phòng Tháng 02</v>
      </c>
      <c r="B132" s="211" t="str">
        <f>B2</f>
        <v>Tiền điện Tháng 01</v>
      </c>
      <c r="C132" s="212"/>
      <c r="D132" s="212"/>
      <c r="E132" s="213"/>
      <c r="F132" s="211" t="str">
        <f>F127</f>
        <v>Tiền nước Tháng 01</v>
      </c>
      <c r="G132" s="214"/>
      <c r="H132" s="214"/>
      <c r="I132" s="215"/>
      <c r="J132" s="216" t="str">
        <f>J2</f>
        <v>Thuê bao truyền hình cáp Tháng 01</v>
      </c>
      <c r="K132" s="218" t="str">
        <f>K2</f>
        <v>Số tiền phải đóng (đồng)</v>
      </c>
      <c r="L132" s="220"/>
      <c r="M132" s="14"/>
      <c r="N132" s="15"/>
      <c r="O132" s="15"/>
      <c r="P132" s="15"/>
    </row>
    <row r="133" spans="1:17" ht="39.950000000000003" customHeight="1" x14ac:dyDescent="0.3">
      <c r="A133" s="210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17"/>
      <c r="K133" s="219"/>
      <c r="L133" s="220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3974</v>
      </c>
      <c r="C134" s="18">
        <v>4054</v>
      </c>
      <c r="D134" s="19">
        <f>C134-B134</f>
        <v>80</v>
      </c>
      <c r="E134" s="48">
        <f>IF(D134&lt;=50,D134*$N$2,(D134-50)*$N$3+50*$N$2)</f>
        <v>240000</v>
      </c>
      <c r="F134" s="18">
        <v>370</v>
      </c>
      <c r="G134" s="18">
        <v>375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1530000</v>
      </c>
      <c r="L134" s="220"/>
      <c r="M134" s="24"/>
      <c r="N134" s="25"/>
      <c r="O134" s="26"/>
      <c r="P134" s="26"/>
    </row>
    <row r="135" spans="1:17" ht="20.100000000000001" customHeight="1" thickBot="1" x14ac:dyDescent="0.35">
      <c r="A135" s="221" t="str">
        <f>A31</f>
        <v xml:space="preserve">Lưu ý: Vui lòng thanh toán và nhận quà Tết trước ngày 08/02/2018 tại địa chỉ nhà số 1454 Tỉnh lộ 10, P.Tân Tạo, Q.Bình Tân </v>
      </c>
      <c r="B135" s="222"/>
      <c r="C135" s="222"/>
      <c r="D135" s="222"/>
      <c r="E135" s="222"/>
      <c r="F135" s="222"/>
      <c r="G135" s="222"/>
      <c r="H135" s="222"/>
      <c r="I135" s="222"/>
      <c r="J135" s="222"/>
      <c r="K135" s="222"/>
      <c r="L135" s="223"/>
      <c r="M135" s="130"/>
      <c r="N135" s="205"/>
      <c r="O135" s="205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06" t="s">
        <v>59</v>
      </c>
      <c r="B138" s="207"/>
      <c r="C138" s="208" t="str">
        <f>C1</f>
        <v>TIỀN NHÀ TRỌ THÁNG 02/2018</v>
      </c>
      <c r="D138" s="208"/>
      <c r="E138" s="208"/>
      <c r="F138" s="208"/>
      <c r="G138" s="208"/>
      <c r="H138" s="208"/>
      <c r="I138" s="208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09" t="str">
        <f>A2</f>
        <v>Tiền phòng Tháng 02</v>
      </c>
      <c r="B139" s="211" t="str">
        <f>B2</f>
        <v>Tiền điện Tháng 01</v>
      </c>
      <c r="C139" s="212"/>
      <c r="D139" s="212"/>
      <c r="E139" s="213"/>
      <c r="F139" s="211" t="str">
        <f>F2</f>
        <v>Tiền nước Tháng 01</v>
      </c>
      <c r="G139" s="214"/>
      <c r="H139" s="214"/>
      <c r="I139" s="215"/>
      <c r="J139" s="216" t="str">
        <f>J2</f>
        <v>Thuê bao truyền hình cáp Tháng 01</v>
      </c>
      <c r="K139" s="218" t="str">
        <f>K2</f>
        <v>Số tiền phải đóng (đồng)</v>
      </c>
      <c r="L139" s="220"/>
      <c r="M139" s="14"/>
      <c r="N139" s="15"/>
      <c r="O139" s="15"/>
      <c r="P139" s="15"/>
    </row>
    <row r="140" spans="1:17" ht="39.950000000000003" customHeight="1" x14ac:dyDescent="0.3">
      <c r="A140" s="210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17"/>
      <c r="K140" s="219"/>
      <c r="L140" s="220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6668</v>
      </c>
      <c r="C141" s="18">
        <v>6703</v>
      </c>
      <c r="D141" s="19">
        <f>C141-B141</f>
        <v>35</v>
      </c>
      <c r="E141" s="48">
        <f>IF(D141&lt;=50,D141*$N$2,(D141-50)*$N$3+50*$N$2)</f>
        <v>105000</v>
      </c>
      <c r="F141" s="18">
        <v>444</v>
      </c>
      <c r="G141" s="18">
        <v>448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1377000</v>
      </c>
      <c r="L141" s="220"/>
      <c r="M141" s="24"/>
      <c r="N141" s="25"/>
      <c r="O141" s="26"/>
      <c r="P141" s="26"/>
    </row>
    <row r="142" spans="1:17" ht="20.100000000000001" customHeight="1" thickBot="1" x14ac:dyDescent="0.35">
      <c r="A142" s="202" t="s">
        <v>97</v>
      </c>
      <c r="B142" s="203"/>
      <c r="C142" s="203"/>
      <c r="D142" s="203"/>
      <c r="E142" s="203"/>
      <c r="F142" s="203"/>
      <c r="G142" s="203"/>
      <c r="H142" s="203"/>
      <c r="I142" s="203"/>
      <c r="J142" s="203"/>
      <c r="K142" s="203"/>
      <c r="L142" s="204"/>
      <c r="M142" s="27"/>
      <c r="N142" s="205"/>
      <c r="O142" s="205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06" t="s">
        <v>60</v>
      </c>
      <c r="B145" s="207"/>
      <c r="C145" s="208" t="str">
        <f>C1</f>
        <v>TIỀN NHÀ TRỌ THÁNG 02/2018</v>
      </c>
      <c r="D145" s="208"/>
      <c r="E145" s="208"/>
      <c r="F145" s="208"/>
      <c r="G145" s="208"/>
      <c r="H145" s="208"/>
      <c r="I145" s="208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09" t="str">
        <f>A2</f>
        <v>Tiền phòng Tháng 02</v>
      </c>
      <c r="B146" s="211" t="str">
        <f>B2</f>
        <v>Tiền điện Tháng 01</v>
      </c>
      <c r="C146" s="212"/>
      <c r="D146" s="212"/>
      <c r="E146" s="213"/>
      <c r="F146" s="211" t="str">
        <f>F2</f>
        <v>Tiền nước Tháng 01</v>
      </c>
      <c r="G146" s="214"/>
      <c r="H146" s="214"/>
      <c r="I146" s="215"/>
      <c r="J146" s="216" t="str">
        <f>J2</f>
        <v>Thuê bao truyền hình cáp Tháng 01</v>
      </c>
      <c r="K146" s="218" t="str">
        <f>K2</f>
        <v>Số tiền phải đóng (đồng)</v>
      </c>
      <c r="L146" s="220"/>
      <c r="M146" s="46"/>
      <c r="N146" s="15"/>
      <c r="O146" s="15"/>
      <c r="P146" s="15"/>
    </row>
    <row r="147" spans="1:17" ht="39.950000000000003" customHeight="1" x14ac:dyDescent="0.3">
      <c r="A147" s="210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17"/>
      <c r="K147" s="219"/>
      <c r="L147" s="220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2962</v>
      </c>
      <c r="C148" s="18">
        <v>3000</v>
      </c>
      <c r="D148" s="19">
        <f>C148-B148</f>
        <v>38</v>
      </c>
      <c r="E148" s="48">
        <f>IF(D148&lt;=50,D148*$N$2,(D148-50)*$N$3+50*$N$2)</f>
        <v>114000</v>
      </c>
      <c r="F148" s="18">
        <v>198</v>
      </c>
      <c r="G148" s="18">
        <v>201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1398000</v>
      </c>
      <c r="L148" s="220"/>
      <c r="M148" s="24"/>
      <c r="N148" s="25"/>
      <c r="O148" s="26"/>
      <c r="P148" s="26"/>
    </row>
    <row r="149" spans="1:17" ht="20.100000000000001" customHeight="1" thickBot="1" x14ac:dyDescent="0.35">
      <c r="A149" s="202" t="str">
        <f>A31</f>
        <v xml:space="preserve">Lưu ý: Vui lòng thanh toán và nhận quà Tết trước ngày 08/02/2018 tại địa chỉ nhà số 1454 Tỉnh lộ 10, P.Tân Tạo, Q.Bình Tân </v>
      </c>
      <c r="B149" s="203"/>
      <c r="C149" s="203"/>
      <c r="D149" s="203"/>
      <c r="E149" s="203"/>
      <c r="F149" s="203"/>
      <c r="G149" s="203"/>
      <c r="H149" s="203"/>
      <c r="I149" s="203"/>
      <c r="J149" s="203"/>
      <c r="K149" s="203"/>
      <c r="L149" s="204"/>
      <c r="M149" s="127"/>
      <c r="N149" s="205"/>
      <c r="O149" s="205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06" t="s">
        <v>63</v>
      </c>
      <c r="B152" s="207"/>
      <c r="C152" s="208" t="str">
        <f>C1</f>
        <v>TIỀN NHÀ TRỌ THÁNG 02/2018</v>
      </c>
      <c r="D152" s="208"/>
      <c r="E152" s="208"/>
      <c r="F152" s="208"/>
      <c r="G152" s="208"/>
      <c r="H152" s="208"/>
      <c r="I152" s="208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09" t="str">
        <f>A2</f>
        <v>Tiền phòng Tháng 02</v>
      </c>
      <c r="B153" s="211" t="str">
        <f>B2</f>
        <v>Tiền điện Tháng 01</v>
      </c>
      <c r="C153" s="212"/>
      <c r="D153" s="212"/>
      <c r="E153" s="213"/>
      <c r="F153" s="211" t="str">
        <f>F2</f>
        <v>Tiền nước Tháng 01</v>
      </c>
      <c r="G153" s="214"/>
      <c r="H153" s="214"/>
      <c r="I153" s="215"/>
      <c r="J153" s="216" t="str">
        <f>J2</f>
        <v>Thuê bao truyền hình cáp Tháng 01</v>
      </c>
      <c r="K153" s="218" t="str">
        <f>K2</f>
        <v>Số tiền phải đóng (đồng)</v>
      </c>
      <c r="L153" s="220"/>
      <c r="M153" s="14"/>
      <c r="N153" s="15"/>
      <c r="O153" s="15"/>
      <c r="P153" s="15"/>
    </row>
    <row r="154" spans="1:17" ht="39.950000000000003" customHeight="1" x14ac:dyDescent="0.3">
      <c r="A154" s="210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17"/>
      <c r="K154" s="219"/>
      <c r="L154" s="220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387</v>
      </c>
      <c r="C155" s="18">
        <v>446</v>
      </c>
      <c r="D155" s="19">
        <f>C155-B155</f>
        <v>59</v>
      </c>
      <c r="E155" s="48">
        <f>IF(D155&lt;=50,D155*$N$2,(D155-50)*$N$3+50*$N$2)</f>
        <v>177000</v>
      </c>
      <c r="F155" s="18">
        <v>463</v>
      </c>
      <c r="G155" s="18">
        <v>474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A155+[1]T2!E155+I155+J155</f>
        <v>1605000</v>
      </c>
      <c r="L155" s="220"/>
      <c r="M155" s="24"/>
      <c r="N155" s="25"/>
      <c r="O155" s="26"/>
      <c r="P155" s="26"/>
    </row>
    <row r="156" spans="1:17" ht="20.100000000000001" customHeight="1" thickBot="1" x14ac:dyDescent="0.35">
      <c r="A156" s="202" t="str">
        <f>A31</f>
        <v xml:space="preserve">Lưu ý: Vui lòng thanh toán và nhận quà Tết trước ngày 08/02/2018 tại địa chỉ nhà số 1454 Tỉnh lộ 10, P.Tân Tạo, Q.Bình Tân </v>
      </c>
      <c r="B156" s="203"/>
      <c r="C156" s="203"/>
      <c r="D156" s="203"/>
      <c r="E156" s="203"/>
      <c r="F156" s="203"/>
      <c r="G156" s="203"/>
      <c r="H156" s="203"/>
      <c r="I156" s="203"/>
      <c r="J156" s="203"/>
      <c r="K156" s="203"/>
      <c r="L156" s="204"/>
      <c r="M156" s="27"/>
      <c r="N156" s="205"/>
      <c r="O156" s="205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186" t="s">
        <v>65</v>
      </c>
      <c r="B159" s="187"/>
      <c r="C159" s="187"/>
      <c r="D159" s="188"/>
      <c r="E159" s="189" t="s">
        <v>66</v>
      </c>
      <c r="F159" s="162" t="s">
        <v>67</v>
      </c>
      <c r="G159" s="201"/>
      <c r="H159" s="201"/>
      <c r="I159" s="201"/>
      <c r="J159" s="162" t="s">
        <v>68</v>
      </c>
      <c r="K159" s="162" t="s">
        <v>69</v>
      </c>
      <c r="L159" s="162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00"/>
      <c r="F160" s="11" t="s">
        <v>13</v>
      </c>
      <c r="G160" s="11" t="s">
        <v>14</v>
      </c>
      <c r="H160" s="13" t="s">
        <v>17</v>
      </c>
      <c r="I160" s="83" t="s">
        <v>16</v>
      </c>
      <c r="J160" s="163"/>
      <c r="K160" s="163"/>
      <c r="L160" s="163"/>
      <c r="M160" s="84"/>
    </row>
    <row r="161" spans="1:13" s="8" customFormat="1" x14ac:dyDescent="0.3">
      <c r="A161" s="192">
        <f>B4+B11+B18+B25+B30+B37+B44+B51</f>
        <v>20446</v>
      </c>
      <c r="B161" s="194">
        <f>C4+C11+C18+C25+C30+C37+C44+C51</f>
        <v>21382</v>
      </c>
      <c r="C161" s="168">
        <f>B161-A161</f>
        <v>936</v>
      </c>
      <c r="D161" s="196">
        <f>E4+E11+E18+E25+E30+E37+E44+E51</f>
        <v>2378000</v>
      </c>
      <c r="E161" s="194">
        <f>J4+J11+J18+J25+J30+J37+J44+J51</f>
        <v>90000</v>
      </c>
      <c r="F161" s="11">
        <f>F4+F11+F18+F25+F30+F37+F44+F51</f>
        <v>4364</v>
      </c>
      <c r="G161" s="11">
        <f>+G4+G11+G18+G25+G30+G37+G44+G51</f>
        <v>4419</v>
      </c>
      <c r="H161" s="13">
        <f>G161-F161</f>
        <v>55</v>
      </c>
      <c r="I161" s="85">
        <f>I4+I11+I18+I25+I30+I37+I44+I51</f>
        <v>785000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193"/>
      <c r="B162" s="195"/>
      <c r="C162" s="170"/>
      <c r="D162" s="197"/>
      <c r="E162" s="195"/>
      <c r="F162" s="158" t="s">
        <v>71</v>
      </c>
      <c r="G162" s="158"/>
      <c r="H162" s="158"/>
      <c r="I162" s="158"/>
      <c r="J162" s="86">
        <f>D161-J161</f>
        <v>521000</v>
      </c>
      <c r="K162" s="86"/>
      <c r="L162" s="87">
        <f>I161-L161</f>
        <v>224000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186" t="s">
        <v>65</v>
      </c>
      <c r="B165" s="187"/>
      <c r="C165" s="187"/>
      <c r="D165" s="188"/>
      <c r="E165" s="189" t="s">
        <v>66</v>
      </c>
      <c r="F165" s="162" t="s">
        <v>67</v>
      </c>
      <c r="G165" s="201"/>
      <c r="H165" s="201"/>
      <c r="I165" s="201"/>
      <c r="J165" s="162" t="s">
        <v>68</v>
      </c>
      <c r="K165" s="162" t="s">
        <v>69</v>
      </c>
      <c r="L165" s="162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00"/>
      <c r="F166" s="11" t="s">
        <v>13</v>
      </c>
      <c r="G166" s="11" t="s">
        <v>14</v>
      </c>
      <c r="H166" s="13" t="s">
        <v>17</v>
      </c>
      <c r="I166" s="83" t="s">
        <v>16</v>
      </c>
      <c r="J166" s="163"/>
      <c r="K166" s="163"/>
      <c r="L166" s="163"/>
      <c r="M166" s="90"/>
    </row>
    <row r="167" spans="1:13" s="8" customFormat="1" x14ac:dyDescent="0.3">
      <c r="A167" s="192">
        <f>+B56+B63+B70+B77+B82+B89+B96+B103+B108</f>
        <v>53090</v>
      </c>
      <c r="B167" s="194">
        <f>+C56+C63+C70+C77+C82+C89+C96+C103+C108</f>
        <v>54035</v>
      </c>
      <c r="C167" s="168">
        <f>B167-A167</f>
        <v>945</v>
      </c>
      <c r="D167" s="196">
        <f>E56+E63+E70+E77+E82+E89+E96+E103+E108</f>
        <v>2835000</v>
      </c>
      <c r="E167" s="194">
        <f>+J56+J63+J70+J77+J82+J89+J96+J103+J108</f>
        <v>150000</v>
      </c>
      <c r="F167" s="11">
        <f>F56+F63+F70+F77+F82+F89+F96+F103+F108</f>
        <v>4424</v>
      </c>
      <c r="G167" s="11">
        <f>G56+G63+G70+G77+G82+G96+G103+G108+G89</f>
        <v>4488</v>
      </c>
      <c r="H167" s="13">
        <f>G167-F167</f>
        <v>64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193"/>
      <c r="B168" s="195"/>
      <c r="C168" s="170"/>
      <c r="D168" s="197"/>
      <c r="E168" s="195"/>
      <c r="F168" s="158" t="s">
        <v>71</v>
      </c>
      <c r="G168" s="158"/>
      <c r="H168" s="158"/>
      <c r="I168" s="158"/>
      <c r="J168" s="86">
        <f>D167-J167</f>
        <v>1109000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186" t="s">
        <v>65</v>
      </c>
      <c r="B171" s="187"/>
      <c r="C171" s="187"/>
      <c r="D171" s="188"/>
      <c r="E171" s="189" t="s">
        <v>66</v>
      </c>
      <c r="F171" s="162" t="s">
        <v>67</v>
      </c>
      <c r="G171" s="201"/>
      <c r="H171" s="201"/>
      <c r="I171" s="201"/>
      <c r="J171" s="162" t="s">
        <v>68</v>
      </c>
      <c r="K171" s="162" t="s">
        <v>69</v>
      </c>
      <c r="L171" s="162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00"/>
      <c r="F172" s="11" t="s">
        <v>13</v>
      </c>
      <c r="G172" s="11" t="s">
        <v>14</v>
      </c>
      <c r="H172" s="13" t="s">
        <v>17</v>
      </c>
      <c r="I172" s="83" t="s">
        <v>16</v>
      </c>
      <c r="J172" s="163"/>
      <c r="K172" s="163"/>
      <c r="L172" s="163"/>
      <c r="M172" s="76"/>
    </row>
    <row r="173" spans="1:13" s="8" customFormat="1" x14ac:dyDescent="0.3">
      <c r="A173" s="192">
        <f>+B115+B122+B129+B134+B141+B148+B155</f>
        <v>19207</v>
      </c>
      <c r="B173" s="194">
        <f>+C115+C122+C129+C134+C141+C148+C155</f>
        <v>19799</v>
      </c>
      <c r="C173" s="168">
        <f>B173-A173</f>
        <v>592</v>
      </c>
      <c r="D173" s="196">
        <f>E115+E122+E129+E134+E141+E148+E155</f>
        <v>1776000</v>
      </c>
      <c r="E173" s="194">
        <f>J115+J122+J129+J134+J141+J148+J155</f>
        <v>90000</v>
      </c>
      <c r="F173" s="11">
        <f>F115+F122+F129+F134+F141+F148+F155</f>
        <v>3238</v>
      </c>
      <c r="G173" s="11">
        <f>G115+G122+G129+G134+G141+G148+G155</f>
        <v>3285</v>
      </c>
      <c r="H173" s="13">
        <f>G173-F173</f>
        <v>47</v>
      </c>
      <c r="I173" s="85">
        <f>I115+I122+I129+I134+I141+I148+I155</f>
        <v>846000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193"/>
      <c r="B174" s="195"/>
      <c r="C174" s="170"/>
      <c r="D174" s="197"/>
      <c r="E174" s="195"/>
      <c r="F174" s="198" t="s">
        <v>71</v>
      </c>
      <c r="G174" s="199"/>
      <c r="H174" s="199"/>
      <c r="I174" s="95">
        <f>I173-L174</f>
        <v>311000</v>
      </c>
      <c r="J174" s="86">
        <f>D173-J173</f>
        <v>734000</v>
      </c>
      <c r="K174" s="86"/>
      <c r="L174" s="87">
        <f>I173-L173</f>
        <v>535000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184" t="s">
        <v>74</v>
      </c>
      <c r="B176" s="185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186" t="s">
        <v>65</v>
      </c>
      <c r="B177" s="187"/>
      <c r="C177" s="187"/>
      <c r="D177" s="188"/>
      <c r="E177" s="189" t="s">
        <v>66</v>
      </c>
      <c r="F177" s="162" t="s">
        <v>67</v>
      </c>
      <c r="G177" s="162"/>
      <c r="H177" s="162"/>
      <c r="I177" s="162"/>
      <c r="J177" s="162" t="s">
        <v>68</v>
      </c>
      <c r="K177" s="162" t="s">
        <v>69</v>
      </c>
      <c r="L177" s="162" t="s">
        <v>75</v>
      </c>
      <c r="M177" s="164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190"/>
      <c r="F178" s="11" t="s">
        <v>13</v>
      </c>
      <c r="G178" s="11" t="s">
        <v>14</v>
      </c>
      <c r="H178" s="13" t="s">
        <v>17</v>
      </c>
      <c r="I178" s="83" t="s">
        <v>16</v>
      </c>
      <c r="J178" s="191"/>
      <c r="K178" s="191"/>
      <c r="L178" s="163"/>
      <c r="M178" s="164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165">
        <f>A161+A167+A173</f>
        <v>92743</v>
      </c>
      <c r="B179" s="168">
        <f>B161+B167+B173</f>
        <v>95216</v>
      </c>
      <c r="C179" s="168">
        <f>B179-A179</f>
        <v>2473</v>
      </c>
      <c r="D179" s="171">
        <f>D161+D167+D173</f>
        <v>6989000</v>
      </c>
      <c r="E179" s="174">
        <f>E161+E167+E173</f>
        <v>330000</v>
      </c>
      <c r="F179" s="100">
        <f>F161+F167+F173</f>
        <v>12026</v>
      </c>
      <c r="G179" s="100">
        <f>G161+G167+G173</f>
        <v>12192</v>
      </c>
      <c r="H179" s="13">
        <f>G179-F179</f>
        <v>166</v>
      </c>
      <c r="I179" s="101">
        <f>I161+I167+I173</f>
        <v>2192000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166"/>
      <c r="B180" s="169"/>
      <c r="C180" s="169"/>
      <c r="D180" s="172"/>
      <c r="E180" s="175"/>
      <c r="F180" s="177" t="s">
        <v>71</v>
      </c>
      <c r="G180" s="178"/>
      <c r="H180" s="178"/>
      <c r="I180" s="178"/>
      <c r="J180" s="106">
        <f>D179-J179</f>
        <v>2364000</v>
      </c>
      <c r="K180" s="106">
        <f>E179-K179</f>
        <v>330000</v>
      </c>
      <c r="L180" s="107">
        <f>I179-L179</f>
        <v>972000</v>
      </c>
      <c r="M180" s="104" t="s">
        <v>78</v>
      </c>
      <c r="N180" s="105"/>
    </row>
    <row r="181" spans="1:15" ht="19.5" x14ac:dyDescent="0.35">
      <c r="A181" s="166"/>
      <c r="B181" s="169"/>
      <c r="C181" s="169"/>
      <c r="D181" s="172"/>
      <c r="E181" s="175"/>
      <c r="F181" s="179" t="s">
        <v>79</v>
      </c>
      <c r="G181" s="180"/>
      <c r="H181" s="180"/>
      <c r="I181" s="180"/>
      <c r="J181" s="181">
        <f>A4+A11+A18+A25+A30+A37+A44+A51+A56+A63+A70+A77+A82+A89+A96+A103+A108+A115+A122+A129+A134+A141+A148+A155</f>
        <v>30300000</v>
      </c>
      <c r="K181" s="182"/>
      <c r="L181" s="183"/>
      <c r="M181" s="104"/>
      <c r="N181" s="105"/>
    </row>
    <row r="182" spans="1:15" ht="20.25" thickBot="1" x14ac:dyDescent="0.4">
      <c r="A182" s="167"/>
      <c r="B182" s="170"/>
      <c r="C182" s="170"/>
      <c r="D182" s="173"/>
      <c r="E182" s="176"/>
      <c r="F182" s="157" t="s">
        <v>80</v>
      </c>
      <c r="G182" s="158"/>
      <c r="H182" s="158"/>
      <c r="I182" s="158"/>
      <c r="J182" s="159">
        <f>I179+J180+K180+J181+L180</f>
        <v>36158000</v>
      </c>
      <c r="K182" s="160"/>
      <c r="L182" s="161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-95216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8158000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2473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86"/>
  <sheetViews>
    <sheetView topLeftCell="B136" workbookViewId="0">
      <selection activeCell="J138" sqref="J138:K138"/>
    </sheetView>
  </sheetViews>
  <sheetFormatPr defaultColWidth="8.85546875" defaultRowHeight="18.75" x14ac:dyDescent="0.3"/>
  <cols>
    <col min="1" max="1" width="13.7109375" style="28" customWidth="1"/>
    <col min="2" max="2" width="12.1406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06" t="s">
        <v>0</v>
      </c>
      <c r="B1" s="207"/>
      <c r="C1" s="208" t="s">
        <v>1</v>
      </c>
      <c r="D1" s="208"/>
      <c r="E1" s="208"/>
      <c r="F1" s="208"/>
      <c r="G1" s="208"/>
      <c r="H1" s="208"/>
      <c r="I1" s="208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34" t="s">
        <v>8</v>
      </c>
      <c r="B2" s="235" t="s">
        <v>9</v>
      </c>
      <c r="C2" s="163"/>
      <c r="D2" s="163"/>
      <c r="E2" s="163"/>
      <c r="F2" s="235" t="s">
        <v>10</v>
      </c>
      <c r="G2" s="235"/>
      <c r="H2" s="235"/>
      <c r="I2" s="235"/>
      <c r="J2" s="235" t="s">
        <v>11</v>
      </c>
      <c r="K2" s="190" t="s">
        <v>12</v>
      </c>
      <c r="L2" s="22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34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35"/>
      <c r="K3" s="190"/>
      <c r="L3" s="220"/>
      <c r="M3" s="14">
        <v>30000</v>
      </c>
      <c r="N3" s="10">
        <v>3000</v>
      </c>
      <c r="O3" s="15">
        <v>100000</v>
      </c>
      <c r="P3" s="16">
        <f>(M3+N3+O3)-K4</f>
        <v>-423000</v>
      </c>
    </row>
    <row r="4" spans="1:17" ht="20.100000000000001" customHeight="1" x14ac:dyDescent="0.3">
      <c r="A4" s="17">
        <v>0</v>
      </c>
      <c r="B4" s="18">
        <v>8619</v>
      </c>
      <c r="C4" s="18">
        <f>8619+248</f>
        <v>8867</v>
      </c>
      <c r="D4" s="19">
        <f>C4-B4</f>
        <v>248</v>
      </c>
      <c r="E4" s="20">
        <f>D4*2000</f>
        <v>496000</v>
      </c>
      <c r="F4" s="18">
        <v>307</v>
      </c>
      <c r="G4" s="18">
        <v>313</v>
      </c>
      <c r="H4" s="21">
        <f>G4-F4</f>
        <v>6</v>
      </c>
      <c r="I4" s="22">
        <f>H4*10000</f>
        <v>60000</v>
      </c>
      <c r="J4" s="22"/>
      <c r="K4" s="23">
        <f>A4+E4+I4+J4</f>
        <v>556000</v>
      </c>
      <c r="L4" s="22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6" t="s">
        <v>18</v>
      </c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4"/>
      <c r="M5" s="27"/>
      <c r="N5" s="205"/>
      <c r="O5" s="205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06" t="s">
        <v>19</v>
      </c>
      <c r="B8" s="207"/>
      <c r="C8" s="208" t="str">
        <f>C1</f>
        <v>TIỀN NHÀ TRỌ THÁNG 01/2018</v>
      </c>
      <c r="D8" s="208"/>
      <c r="E8" s="208"/>
      <c r="F8" s="208"/>
      <c r="G8" s="208"/>
      <c r="H8" s="208"/>
      <c r="I8" s="208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34" t="str">
        <f>A2</f>
        <v>Tiền phòng Tháng 01</v>
      </c>
      <c r="B9" s="235" t="str">
        <f>B2</f>
        <v>Tiền điện Tháng 12</v>
      </c>
      <c r="C9" s="163"/>
      <c r="D9" s="163"/>
      <c r="E9" s="163"/>
      <c r="F9" s="235" t="str">
        <f>F2</f>
        <v>Tiền nước Tháng 12</v>
      </c>
      <c r="G9" s="235"/>
      <c r="H9" s="235"/>
      <c r="I9" s="235"/>
      <c r="J9" s="235" t="str">
        <f>J2</f>
        <v>Thuê bao truyền hình cáp Tháng 12</v>
      </c>
      <c r="K9" s="191" t="str">
        <f>K2</f>
        <v>Số tiền phải đóng (đồng)</v>
      </c>
      <c r="L9" s="220"/>
      <c r="M9" s="46"/>
      <c r="N9" s="15"/>
      <c r="O9" s="15"/>
      <c r="P9" s="15"/>
    </row>
    <row r="10" spans="1:17" ht="39.950000000000003" customHeight="1" x14ac:dyDescent="0.3">
      <c r="A10" s="234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35"/>
      <c r="K10" s="191"/>
      <c r="L10" s="22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463</v>
      </c>
      <c r="G11" s="18">
        <v>471</v>
      </c>
      <c r="H11" s="21">
        <f>G11-F11</f>
        <v>8</v>
      </c>
      <c r="I11" s="22">
        <f>H11*$O$2</f>
        <v>120000</v>
      </c>
      <c r="J11" s="22">
        <v>0</v>
      </c>
      <c r="K11" s="23">
        <f>A11+E11+I11+J11</f>
        <v>120000</v>
      </c>
      <c r="L11" s="220"/>
      <c r="M11" s="24"/>
      <c r="N11" s="25"/>
      <c r="O11" s="26"/>
      <c r="P11" s="26"/>
    </row>
    <row r="12" spans="1:17" s="50" customFormat="1" ht="20.100000000000001" customHeight="1" thickBot="1" x14ac:dyDescent="0.3">
      <c r="A12" s="240" t="str">
        <f>A5</f>
        <v xml:space="preserve">Lưu ý: Vui lòng thanh toán trước ngày 10/01/2018 tại địa chỉ nhà số 1454 Tỉnh lộ 10, P.Tân Tạo, Q.Bình Tân </v>
      </c>
      <c r="B12" s="241"/>
      <c r="C12" s="241"/>
      <c r="D12" s="241"/>
      <c r="E12" s="241"/>
      <c r="F12" s="241"/>
      <c r="G12" s="241"/>
      <c r="H12" s="241"/>
      <c r="I12" s="241"/>
      <c r="J12" s="241"/>
      <c r="K12" s="241"/>
      <c r="L12" s="242"/>
      <c r="M12" s="49"/>
      <c r="N12" s="229"/>
      <c r="O12" s="22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06" t="s">
        <v>20</v>
      </c>
      <c r="B15" s="207"/>
      <c r="C15" s="208" t="str">
        <f>C1</f>
        <v>TIỀN NHÀ TRỌ THÁNG 01/2018</v>
      </c>
      <c r="D15" s="208"/>
      <c r="E15" s="208"/>
      <c r="F15" s="208"/>
      <c r="G15" s="208"/>
      <c r="H15" s="208"/>
      <c r="I15" s="208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34" t="str">
        <f>A2</f>
        <v>Tiền phòng Tháng 01</v>
      </c>
      <c r="B16" s="235" t="str">
        <f>B2</f>
        <v>Tiền điện Tháng 12</v>
      </c>
      <c r="C16" s="163"/>
      <c r="D16" s="163"/>
      <c r="E16" s="163"/>
      <c r="F16" s="235" t="str">
        <f>F2</f>
        <v>Tiền nước Tháng 12</v>
      </c>
      <c r="G16" s="235"/>
      <c r="H16" s="235"/>
      <c r="I16" s="235"/>
      <c r="J16" s="235" t="str">
        <f>J2</f>
        <v>Thuê bao truyền hình cáp Tháng 12</v>
      </c>
      <c r="K16" s="191" t="str">
        <f>K2</f>
        <v>Số tiền phải đóng (đồng)</v>
      </c>
      <c r="L16" s="220"/>
      <c r="M16" s="46"/>
      <c r="N16" s="15"/>
      <c r="O16" s="15"/>
      <c r="P16" s="15"/>
    </row>
    <row r="17" spans="1:16" ht="59.25" x14ac:dyDescent="0.3">
      <c r="A17" s="234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35"/>
      <c r="K17" s="191"/>
      <c r="L17" s="220"/>
      <c r="M17" s="46"/>
      <c r="N17" s="15"/>
      <c r="O17" s="15"/>
      <c r="P17" s="16"/>
    </row>
    <row r="18" spans="1:16" x14ac:dyDescent="0.3">
      <c r="A18" s="17">
        <v>1200000</v>
      </c>
      <c r="B18" s="18">
        <v>4866</v>
      </c>
      <c r="C18" s="18">
        <v>4902</v>
      </c>
      <c r="D18" s="19">
        <f>C18-B18</f>
        <v>36</v>
      </c>
      <c r="E18" s="48">
        <f>IF(D18&lt;=50,D18*$N$2,(D18-50)*$N$3+50*$N$2)</f>
        <v>108000</v>
      </c>
      <c r="F18" s="18">
        <v>625</v>
      </c>
      <c r="G18" s="18">
        <v>629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1368000</v>
      </c>
      <c r="L18" s="220"/>
      <c r="M18" s="24"/>
      <c r="N18" s="25"/>
      <c r="O18" s="26"/>
      <c r="P18" s="26"/>
    </row>
    <row r="19" spans="1:16" s="50" customFormat="1" ht="16.5" thickBot="1" x14ac:dyDescent="0.3">
      <c r="A19" s="240" t="str">
        <f>A5</f>
        <v xml:space="preserve">Lưu ý: Vui lòng thanh toán trước ngày 10/01/2018 tại địa chỉ nhà số 1454 Tỉnh lộ 10, P.Tân Tạo, Q.Bình Tân 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49"/>
      <c r="N19" s="229"/>
      <c r="O19" s="22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06" t="s">
        <v>22</v>
      </c>
      <c r="B22" s="207"/>
      <c r="C22" s="208" t="str">
        <f>C1</f>
        <v>TIỀN NHÀ TRỌ THÁNG 01/2018</v>
      </c>
      <c r="D22" s="208"/>
      <c r="E22" s="208"/>
      <c r="F22" s="208"/>
      <c r="G22" s="208"/>
      <c r="H22" s="208"/>
      <c r="I22" s="208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34" t="str">
        <f>A2</f>
        <v>Tiền phòng Tháng 01</v>
      </c>
      <c r="B23" s="235" t="str">
        <f>B2</f>
        <v>Tiền điện Tháng 12</v>
      </c>
      <c r="C23" s="163"/>
      <c r="D23" s="163"/>
      <c r="E23" s="163"/>
      <c r="F23" s="235" t="str">
        <f>F2</f>
        <v>Tiền nước Tháng 12</v>
      </c>
      <c r="G23" s="235"/>
      <c r="H23" s="235"/>
      <c r="I23" s="235"/>
      <c r="J23" s="235" t="str">
        <f>J2</f>
        <v>Thuê bao truyền hình cáp Tháng 12</v>
      </c>
      <c r="K23" s="191" t="str">
        <f>K2</f>
        <v>Số tiền phải đóng (đồng)</v>
      </c>
      <c r="L23" s="220"/>
      <c r="M23" s="46"/>
      <c r="N23" s="15"/>
      <c r="O23" s="15"/>
      <c r="P23" s="15"/>
    </row>
    <row r="24" spans="1:16" ht="59.25" x14ac:dyDescent="0.3">
      <c r="A24" s="234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35"/>
      <c r="K24" s="191"/>
      <c r="L24" s="22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4232</v>
      </c>
      <c r="C25" s="18">
        <v>4314</v>
      </c>
      <c r="D25" s="19">
        <f>C25-B25</f>
        <v>82</v>
      </c>
      <c r="E25" s="48">
        <f>IF(D25&lt;=50,D25*$N$2,(D25-50)*$N$3+50*$N$2)</f>
        <v>246000</v>
      </c>
      <c r="F25" s="18">
        <v>693</v>
      </c>
      <c r="G25" s="18">
        <v>699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1566000</v>
      </c>
      <c r="L25" s="220"/>
      <c r="M25" s="24"/>
      <c r="N25" s="25"/>
      <c r="O25" s="26"/>
      <c r="P25" s="26"/>
    </row>
    <row r="26" spans="1:16" s="50" customFormat="1" ht="16.5" thickBot="1" x14ac:dyDescent="0.3">
      <c r="A26" s="226" t="str">
        <f>A5</f>
        <v xml:space="preserve">Lưu ý: Vui lòng thanh toán trước ngày 10/01/2018 tại địa chỉ nhà số 1454 Tỉnh lộ 10, P.Tân Tạo, Q.Bình Tân 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8"/>
      <c r="M26" s="49"/>
      <c r="N26" s="229"/>
      <c r="O26" s="229"/>
    </row>
    <row r="27" spans="1:16" ht="21" thickTop="1" x14ac:dyDescent="0.3">
      <c r="A27" s="206" t="s">
        <v>24</v>
      </c>
      <c r="B27" s="207"/>
      <c r="C27" s="208" t="str">
        <f>C1</f>
        <v>TIỀN NHÀ TRỌ THÁNG 01/2018</v>
      </c>
      <c r="D27" s="208"/>
      <c r="E27" s="208"/>
      <c r="F27" s="208"/>
      <c r="G27" s="208"/>
      <c r="H27" s="208"/>
      <c r="I27" s="208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34" t="str">
        <f>A2</f>
        <v>Tiền phòng Tháng 01</v>
      </c>
      <c r="B28" s="235" t="str">
        <f>B2</f>
        <v>Tiền điện Tháng 12</v>
      </c>
      <c r="C28" s="163"/>
      <c r="D28" s="163"/>
      <c r="E28" s="163"/>
      <c r="F28" s="235" t="str">
        <f>F2</f>
        <v>Tiền nước Tháng 12</v>
      </c>
      <c r="G28" s="235"/>
      <c r="H28" s="235"/>
      <c r="I28" s="235"/>
      <c r="J28" s="235" t="str">
        <f>J2</f>
        <v>Thuê bao truyền hình cáp Tháng 12</v>
      </c>
      <c r="K28" s="191" t="str">
        <f>K2</f>
        <v>Số tiền phải đóng (đồng)</v>
      </c>
      <c r="L28" s="220"/>
      <c r="M28" s="46"/>
      <c r="N28" s="15"/>
      <c r="O28" s="15"/>
      <c r="P28" s="15"/>
    </row>
    <row r="29" spans="1:16" ht="59.25" x14ac:dyDescent="0.3">
      <c r="A29" s="234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35"/>
      <c r="K29" s="191"/>
      <c r="L29" s="22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708</v>
      </c>
      <c r="C30" s="18">
        <v>764</v>
      </c>
      <c r="D30" s="19">
        <f>C30-B30</f>
        <v>56</v>
      </c>
      <c r="E30" s="48">
        <f>IF(D30&lt;=50,D30*$N$2,(D30-50)*$N$3+50*$N$2)</f>
        <v>168000</v>
      </c>
      <c r="F30" s="18">
        <v>497</v>
      </c>
      <c r="G30" s="18">
        <v>504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1503000</v>
      </c>
      <c r="L30" s="220"/>
      <c r="M30" s="24"/>
      <c r="N30" s="25"/>
      <c r="O30" s="26"/>
      <c r="P30" s="26"/>
    </row>
    <row r="31" spans="1:16" s="50" customFormat="1" ht="16.5" thickBot="1" x14ac:dyDescent="0.3">
      <c r="A31" s="240" t="str">
        <f>A5</f>
        <v xml:space="preserve">Lưu ý: Vui lòng thanh toán trước ngày 10/01/2018 tại địa chỉ nhà số 1454 Tỉnh lộ 10, P.Tân Tạo, Q.Bình Tân 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49"/>
      <c r="N31" s="229"/>
      <c r="O31" s="22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06" t="s">
        <v>27</v>
      </c>
      <c r="B34" s="207"/>
      <c r="C34" s="208" t="str">
        <f>C1</f>
        <v>TIỀN NHÀ TRỌ THÁNG 01/2018</v>
      </c>
      <c r="D34" s="208"/>
      <c r="E34" s="208"/>
      <c r="F34" s="208"/>
      <c r="G34" s="208"/>
      <c r="H34" s="208"/>
      <c r="I34" s="208"/>
      <c r="J34" s="44"/>
      <c r="K34" s="44"/>
      <c r="L34" s="3" t="s">
        <v>2</v>
      </c>
      <c r="M34" s="4"/>
      <c r="N34" s="5"/>
      <c r="O34" s="6"/>
      <c r="P34" s="6"/>
    </row>
    <row r="35" spans="1:17" ht="24.95" customHeight="1" x14ac:dyDescent="0.3">
      <c r="A35" s="234" t="str">
        <f>A2</f>
        <v>Tiền phòng Tháng 01</v>
      </c>
      <c r="B35" s="235" t="str">
        <f>B2</f>
        <v>Tiền điện Tháng 12</v>
      </c>
      <c r="C35" s="163"/>
      <c r="D35" s="163"/>
      <c r="E35" s="163"/>
      <c r="F35" s="235" t="str">
        <f>F2</f>
        <v>Tiền nước Tháng 12</v>
      </c>
      <c r="G35" s="235"/>
      <c r="H35" s="235"/>
      <c r="I35" s="235"/>
      <c r="J35" s="235" t="str">
        <f>J2</f>
        <v>Thuê bao truyền hình cáp Tháng 12</v>
      </c>
      <c r="K35" s="191" t="str">
        <f>K2</f>
        <v>Số tiền phải đóng (đồng)</v>
      </c>
      <c r="L35" s="220"/>
      <c r="M35" s="46"/>
      <c r="N35" s="15"/>
      <c r="O35" s="15"/>
      <c r="P35" s="15"/>
    </row>
    <row r="36" spans="1:17" ht="39.950000000000003" customHeight="1" x14ac:dyDescent="0.3">
      <c r="A36" s="234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35"/>
      <c r="K36" s="191"/>
      <c r="L36" s="22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170</v>
      </c>
      <c r="C37" s="18">
        <v>288</v>
      </c>
      <c r="D37" s="19">
        <f>C37-B37</f>
        <v>118</v>
      </c>
      <c r="E37" s="48">
        <f>IF(D37&lt;=50,D37*$N$2,(D37-50)*$N$3+50*$N$2)</f>
        <v>354000</v>
      </c>
      <c r="F37" s="18">
        <v>504</v>
      </c>
      <c r="G37" s="18">
        <v>511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1659000</v>
      </c>
      <c r="L37" s="220"/>
      <c r="M37" s="24"/>
      <c r="N37" s="25"/>
      <c r="O37" s="26"/>
      <c r="P37" s="26"/>
    </row>
    <row r="38" spans="1:17" s="50" customFormat="1" ht="20.100000000000001" customHeight="1" thickBot="1" x14ac:dyDescent="0.3">
      <c r="A38" s="240" t="str">
        <f>A5</f>
        <v xml:space="preserve">Lưu ý: Vui lòng thanh toán trước ngày 10/01/2018 tại địa chỉ nhà số 1454 Tỉnh lộ 10, P.Tân Tạo,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49"/>
      <c r="N38" s="229"/>
      <c r="O38" s="22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06" t="s">
        <v>28</v>
      </c>
      <c r="B41" s="207"/>
      <c r="C41" s="208" t="str">
        <f>C1</f>
        <v>TIỀN NHÀ TRỌ THÁNG 01/2018</v>
      </c>
      <c r="D41" s="208"/>
      <c r="E41" s="208"/>
      <c r="F41" s="208"/>
      <c r="G41" s="208"/>
      <c r="H41" s="208"/>
      <c r="I41" s="208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34" t="str">
        <f>A2</f>
        <v>Tiền phòng Tháng 01</v>
      </c>
      <c r="B42" s="235" t="str">
        <f>B2</f>
        <v>Tiền điện Tháng 12</v>
      </c>
      <c r="C42" s="163"/>
      <c r="D42" s="163"/>
      <c r="E42" s="163"/>
      <c r="F42" s="235" t="str">
        <f>F2</f>
        <v>Tiền nước Tháng 12</v>
      </c>
      <c r="G42" s="235"/>
      <c r="H42" s="235"/>
      <c r="I42" s="235"/>
      <c r="J42" s="235" t="str">
        <f>J2</f>
        <v>Thuê bao truyền hình cáp Tháng 12</v>
      </c>
      <c r="K42" s="191" t="str">
        <f>K2</f>
        <v>Số tiền phải đóng (đồng)</v>
      </c>
      <c r="L42" s="220"/>
      <c r="M42" s="46"/>
      <c r="N42" s="15"/>
      <c r="O42" s="15"/>
      <c r="P42" s="15"/>
    </row>
    <row r="43" spans="1:17" ht="39.950000000000003" customHeight="1" x14ac:dyDescent="0.3">
      <c r="A43" s="234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35"/>
      <c r="K43" s="191"/>
      <c r="L43" s="22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3283</v>
      </c>
      <c r="C44" s="18">
        <v>3322</v>
      </c>
      <c r="D44" s="19">
        <f>C44-B44</f>
        <v>39</v>
      </c>
      <c r="E44" s="48">
        <f>IF(D44&lt;=50,D44*$N$2,(D44-50)*$N$3+50*$N$2)</f>
        <v>117000</v>
      </c>
      <c r="F44" s="18">
        <v>616</v>
      </c>
      <c r="G44" s="18">
        <v>623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1452000</v>
      </c>
      <c r="L44" s="220"/>
      <c r="M44" s="24"/>
      <c r="N44" s="25"/>
      <c r="O44" s="26"/>
      <c r="P44" s="26"/>
    </row>
    <row r="45" spans="1:17" s="50" customFormat="1" ht="20.100000000000001" customHeight="1" thickBot="1" x14ac:dyDescent="0.3">
      <c r="A45" s="240" t="str">
        <f>A5</f>
        <v xml:space="preserve">Lưu ý: Vui lòng thanh toán trước ngày 10/01/2018 tại địa chỉ nhà số 1454 Tỉnh lộ 10, P.Tân Tạo,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49"/>
      <c r="N45" s="229"/>
      <c r="O45" s="22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06" t="s">
        <v>30</v>
      </c>
      <c r="B48" s="207"/>
      <c r="C48" s="208" t="str">
        <f>C1</f>
        <v>TIỀN NHÀ TRỌ THÁNG 01/2018</v>
      </c>
      <c r="D48" s="208"/>
      <c r="E48" s="208"/>
      <c r="F48" s="208"/>
      <c r="G48" s="208"/>
      <c r="H48" s="208"/>
      <c r="I48" s="208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34" t="str">
        <f>A2</f>
        <v>Tiền phòng Tháng 01</v>
      </c>
      <c r="B49" s="235" t="str">
        <f>B2</f>
        <v>Tiền điện Tháng 12</v>
      </c>
      <c r="C49" s="163"/>
      <c r="D49" s="163"/>
      <c r="E49" s="163"/>
      <c r="F49" s="235" t="str">
        <f>F2</f>
        <v>Tiền nước Tháng 12</v>
      </c>
      <c r="G49" s="235"/>
      <c r="H49" s="235"/>
      <c r="I49" s="235"/>
      <c r="J49" s="235" t="str">
        <f>J2</f>
        <v>Thuê bao truyền hình cáp Tháng 12</v>
      </c>
      <c r="K49" s="191" t="str">
        <f>K2</f>
        <v>Số tiền phải đóng (đồng)</v>
      </c>
      <c r="L49" s="220"/>
      <c r="M49" s="46"/>
      <c r="N49" s="15"/>
      <c r="O49" s="15"/>
      <c r="P49" s="15"/>
    </row>
    <row r="50" spans="1:16" ht="59.25" x14ac:dyDescent="0.3">
      <c r="A50" s="234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35"/>
      <c r="K50" s="191"/>
      <c r="L50" s="22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4340</v>
      </c>
      <c r="C51" s="18">
        <v>4434</v>
      </c>
      <c r="D51" s="19">
        <f>C51-B51</f>
        <v>94</v>
      </c>
      <c r="E51" s="48">
        <f>IF(D51&lt;=50,D51*$N$2,(D51-50)*$N$3+50*$N$2)</f>
        <v>282000</v>
      </c>
      <c r="F51" s="18">
        <v>607</v>
      </c>
      <c r="G51" s="18">
        <v>614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1587000</v>
      </c>
      <c r="L51" s="220"/>
      <c r="M51" s="24"/>
      <c r="N51" s="25"/>
      <c r="O51" s="26"/>
      <c r="P51" s="26"/>
    </row>
    <row r="52" spans="1:16" s="50" customFormat="1" ht="16.5" thickBot="1" x14ac:dyDescent="0.3">
      <c r="A52" s="240" t="str">
        <f>A5</f>
        <v xml:space="preserve">Lưu ý: Vui lòng thanh toán trước ngày 10/01/2018 tại địa chỉ nhà số 1454 Tỉnh lộ 10, P.Tân Tạo,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49"/>
      <c r="N52" s="229"/>
      <c r="O52" s="229"/>
    </row>
    <row r="53" spans="1:16" ht="21" thickTop="1" x14ac:dyDescent="0.3">
      <c r="A53" s="206" t="s">
        <v>31</v>
      </c>
      <c r="B53" s="207"/>
      <c r="C53" s="208" t="str">
        <f>C1</f>
        <v>TIỀN NHÀ TRỌ THÁNG 01/2018</v>
      </c>
      <c r="D53" s="208"/>
      <c r="E53" s="208"/>
      <c r="F53" s="208"/>
      <c r="G53" s="208"/>
      <c r="H53" s="208"/>
      <c r="I53" s="208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34" t="str">
        <f>A2</f>
        <v>Tiền phòng Tháng 01</v>
      </c>
      <c r="B54" s="235" t="str">
        <f>B2</f>
        <v>Tiền điện Tháng 12</v>
      </c>
      <c r="C54" s="163"/>
      <c r="D54" s="163"/>
      <c r="E54" s="163"/>
      <c r="F54" s="235" t="str">
        <f>I3</f>
        <v>Thành tiền</v>
      </c>
      <c r="G54" s="235"/>
      <c r="H54" s="235"/>
      <c r="I54" s="235"/>
      <c r="J54" s="235" t="str">
        <f>J2</f>
        <v>Thuê bao truyền hình cáp Tháng 12</v>
      </c>
      <c r="K54" s="191" t="str">
        <f>K2</f>
        <v>Số tiền phải đóng (đồng)</v>
      </c>
      <c r="L54" s="220"/>
      <c r="M54" s="46"/>
      <c r="N54" s="15"/>
      <c r="O54" s="15"/>
      <c r="P54" s="15"/>
    </row>
    <row r="55" spans="1:16" ht="59.25" x14ac:dyDescent="0.3">
      <c r="A55" s="234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35"/>
      <c r="K55" s="191"/>
      <c r="L55" s="220"/>
      <c r="M55" s="46"/>
      <c r="N55" s="15"/>
      <c r="O55" s="15"/>
      <c r="P55" s="16"/>
    </row>
    <row r="56" spans="1:16" x14ac:dyDescent="0.3">
      <c r="A56" s="17">
        <v>3000000</v>
      </c>
      <c r="B56" s="18">
        <v>3560</v>
      </c>
      <c r="C56" s="18">
        <v>3662</v>
      </c>
      <c r="D56" s="19">
        <f>C56-B56</f>
        <v>102</v>
      </c>
      <c r="E56" s="48">
        <f>IF(D56&lt;=50,D56*$N$2,(D56-50)*$N$3+50*$N$2)</f>
        <v>306000</v>
      </c>
      <c r="F56" s="18">
        <v>434</v>
      </c>
      <c r="G56" s="18">
        <v>438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3366000</v>
      </c>
      <c r="L56" s="220"/>
      <c r="M56" s="24"/>
      <c r="N56" s="25"/>
      <c r="O56" s="26"/>
      <c r="P56" s="26"/>
    </row>
    <row r="57" spans="1:16" s="50" customFormat="1" ht="16.5" thickBot="1" x14ac:dyDescent="0.3">
      <c r="A57" s="240" t="str">
        <f>A5</f>
        <v xml:space="preserve">Lưu ý: Vui lòng thanh toán trước ngày 10/01/2018 tại địa chỉ nhà số 1454 Tỉnh lộ 10, P.Tân Tạo,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57"/>
      <c r="N57" s="58"/>
      <c r="O57" s="58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06" t="s">
        <v>32</v>
      </c>
      <c r="B60" s="207"/>
      <c r="C60" s="208" t="str">
        <f>C1</f>
        <v>TIỀN NHÀ TRỌ THÁNG 01/2018</v>
      </c>
      <c r="D60" s="208"/>
      <c r="E60" s="208"/>
      <c r="F60" s="208"/>
      <c r="G60" s="208"/>
      <c r="H60" s="208"/>
      <c r="I60" s="208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09" t="str">
        <f>A2</f>
        <v>Tiền phòng Tháng 01</v>
      </c>
      <c r="B61" s="211" t="str">
        <f>B2</f>
        <v>Tiền điện Tháng 12</v>
      </c>
      <c r="C61" s="212"/>
      <c r="D61" s="212"/>
      <c r="E61" s="213"/>
      <c r="F61" s="211" t="str">
        <f>F2</f>
        <v>Tiền nước Tháng 12</v>
      </c>
      <c r="G61" s="214"/>
      <c r="H61" s="214"/>
      <c r="I61" s="215"/>
      <c r="J61" s="216" t="str">
        <f>J2</f>
        <v>Thuê bao truyền hình cáp Tháng 12</v>
      </c>
      <c r="K61" s="218" t="str">
        <f>K2</f>
        <v>Số tiền phải đóng (đồng)</v>
      </c>
      <c r="L61" s="220"/>
      <c r="M61" s="46"/>
      <c r="N61" s="15"/>
      <c r="O61" s="15"/>
      <c r="P61" s="15"/>
    </row>
    <row r="62" spans="1:16" ht="59.25" x14ac:dyDescent="0.3">
      <c r="A62" s="210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17"/>
      <c r="K62" s="219"/>
      <c r="L62" s="220"/>
      <c r="M62" s="46"/>
      <c r="N62" s="15"/>
      <c r="O62" s="15"/>
      <c r="P62" s="16"/>
    </row>
    <row r="63" spans="1:16" x14ac:dyDescent="0.3">
      <c r="A63" s="17">
        <v>1200000</v>
      </c>
      <c r="B63" s="61">
        <v>5490</v>
      </c>
      <c r="C63" s="61">
        <v>5548</v>
      </c>
      <c r="D63" s="19">
        <f>C63-B63</f>
        <v>58</v>
      </c>
      <c r="E63" s="48">
        <f>IF(D63&lt;=50,D63*$N$2,(D63-50)*$N$3+50*$N$2)</f>
        <v>174000</v>
      </c>
      <c r="F63" s="18">
        <v>593</v>
      </c>
      <c r="G63" s="18">
        <v>598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1479000</v>
      </c>
      <c r="L63" s="220"/>
      <c r="M63" s="24"/>
      <c r="N63" s="25"/>
      <c r="O63" s="26"/>
      <c r="P63" s="26"/>
    </row>
    <row r="64" spans="1:16" s="50" customFormat="1" ht="16.5" thickBot="1" x14ac:dyDescent="0.3">
      <c r="A64" s="226" t="str">
        <f>A5</f>
        <v xml:space="preserve">Lưu ý: Vui lòng thanh toán trước ngày 10/01/2018 tại địa chỉ nhà số 1454 Tỉnh lộ 10, P.Tân Tạo, Q.Bình Tân </v>
      </c>
      <c r="B64" s="227"/>
      <c r="C64" s="227"/>
      <c r="D64" s="227"/>
      <c r="E64" s="227"/>
      <c r="F64" s="227"/>
      <c r="G64" s="227"/>
      <c r="H64" s="227"/>
      <c r="I64" s="227"/>
      <c r="J64" s="227"/>
      <c r="K64" s="227"/>
      <c r="L64" s="228"/>
      <c r="M64" s="49"/>
      <c r="N64" s="62"/>
      <c r="O64" s="63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06" t="s">
        <v>35</v>
      </c>
      <c r="B67" s="207"/>
      <c r="C67" s="208" t="str">
        <f>C1</f>
        <v>TIỀN NHÀ TRỌ THÁNG 01/2018</v>
      </c>
      <c r="D67" s="208"/>
      <c r="E67" s="208"/>
      <c r="F67" s="208"/>
      <c r="G67" s="208"/>
      <c r="H67" s="208"/>
      <c r="I67" s="208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09" t="str">
        <f>A2</f>
        <v>Tiền phòng Tháng 01</v>
      </c>
      <c r="B68" s="211" t="str">
        <f>B2</f>
        <v>Tiền điện Tháng 12</v>
      </c>
      <c r="C68" s="212"/>
      <c r="D68" s="212"/>
      <c r="E68" s="213"/>
      <c r="F68" s="211" t="str">
        <f>F2</f>
        <v>Tiền nước Tháng 12</v>
      </c>
      <c r="G68" s="214"/>
      <c r="H68" s="214"/>
      <c r="I68" s="215"/>
      <c r="J68" s="216" t="str">
        <f>J2</f>
        <v>Thuê bao truyền hình cáp Tháng 12</v>
      </c>
      <c r="K68" s="218" t="str">
        <f>K2</f>
        <v>Số tiền phải đóng (đồng)</v>
      </c>
      <c r="L68" s="220"/>
      <c r="M68" s="46"/>
      <c r="N68" s="15"/>
      <c r="O68" s="15"/>
      <c r="P68" s="15"/>
    </row>
    <row r="69" spans="1:16" ht="59.25" x14ac:dyDescent="0.3">
      <c r="A69" s="210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17"/>
      <c r="K69" s="219"/>
      <c r="L69" s="22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8272</v>
      </c>
      <c r="C70" s="61">
        <v>8397</v>
      </c>
      <c r="D70" s="19">
        <f>C70-B70</f>
        <v>125</v>
      </c>
      <c r="E70" s="48">
        <f>IF(D70&lt;=50,D70*$N$2,(D70-50)*$N$3+50*$N$2)</f>
        <v>375000</v>
      </c>
      <c r="F70" s="18">
        <v>504</v>
      </c>
      <c r="G70" s="18">
        <v>513</v>
      </c>
      <c r="H70" s="21">
        <f>G70-F70</f>
        <v>9</v>
      </c>
      <c r="I70" s="22">
        <f>H70*$O$2</f>
        <v>135000</v>
      </c>
      <c r="J70" s="22">
        <v>30000</v>
      </c>
      <c r="K70" s="23">
        <f>A70+E70+I70+J70</f>
        <v>1740000</v>
      </c>
      <c r="L70" s="220"/>
      <c r="M70" s="24"/>
      <c r="N70" s="25"/>
      <c r="O70" s="26"/>
      <c r="P70" s="26"/>
    </row>
    <row r="71" spans="1:16" s="50" customFormat="1" ht="16.5" thickBot="1" x14ac:dyDescent="0.3">
      <c r="A71" s="226" t="str">
        <f>A5</f>
        <v xml:space="preserve">Lưu ý: Vui lòng thanh toán trước ngày 10/01/2018 tại địa chỉ nhà số 1454 Tỉnh lộ 10, P.Tân Tạo, Q.Bình Tân </v>
      </c>
      <c r="B71" s="227"/>
      <c r="C71" s="227"/>
      <c r="D71" s="227"/>
      <c r="E71" s="227"/>
      <c r="F71" s="227"/>
      <c r="G71" s="227"/>
      <c r="H71" s="227"/>
      <c r="I71" s="227"/>
      <c r="J71" s="227"/>
      <c r="K71" s="227"/>
      <c r="L71" s="228"/>
      <c r="M71" s="49"/>
      <c r="N71" s="62"/>
      <c r="O71" s="63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06" t="s">
        <v>38</v>
      </c>
      <c r="B74" s="207"/>
      <c r="C74" s="208" t="str">
        <f>C1</f>
        <v>TIỀN NHÀ TRỌ THÁNG 01/2018</v>
      </c>
      <c r="D74" s="208"/>
      <c r="E74" s="208"/>
      <c r="F74" s="208"/>
      <c r="G74" s="208"/>
      <c r="H74" s="208"/>
      <c r="I74" s="208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09" t="str">
        <f>A2</f>
        <v>Tiền phòng Tháng 01</v>
      </c>
      <c r="B75" s="211" t="str">
        <f>B2</f>
        <v>Tiền điện Tháng 12</v>
      </c>
      <c r="C75" s="212"/>
      <c r="D75" s="212"/>
      <c r="E75" s="213"/>
      <c r="F75" s="211" t="str">
        <f>F2</f>
        <v>Tiền nước Tháng 12</v>
      </c>
      <c r="G75" s="214"/>
      <c r="H75" s="214"/>
      <c r="I75" s="215"/>
      <c r="J75" s="216" t="str">
        <f>J2</f>
        <v>Thuê bao truyền hình cáp Tháng 12</v>
      </c>
      <c r="K75" s="218" t="str">
        <f>K2</f>
        <v>Số tiền phải đóng (đồng)</v>
      </c>
      <c r="L75" s="220"/>
      <c r="M75" s="46"/>
      <c r="N75" s="15"/>
      <c r="O75" s="15"/>
      <c r="P75" s="15"/>
    </row>
    <row r="76" spans="1:16" ht="59.25" x14ac:dyDescent="0.3">
      <c r="A76" s="210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17"/>
      <c r="K76" s="219"/>
      <c r="L76" s="22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17709</v>
      </c>
      <c r="C77" s="61">
        <v>17899</v>
      </c>
      <c r="D77" s="19">
        <f>C77-B77</f>
        <v>190</v>
      </c>
      <c r="E77" s="20">
        <f>IF(D77&lt;=50,D77*$N$2,(D77-50)*$N$3+50*$N$2)</f>
        <v>570000</v>
      </c>
      <c r="F77" s="18">
        <v>730</v>
      </c>
      <c r="G77" s="18">
        <v>736</v>
      </c>
      <c r="H77" s="21">
        <f>G77-F77</f>
        <v>6</v>
      </c>
      <c r="I77" s="22">
        <f>H77*$O$2</f>
        <v>90000</v>
      </c>
      <c r="J77" s="22">
        <v>30000</v>
      </c>
      <c r="K77" s="23">
        <f>A77+E77+I77+J77</f>
        <v>1890000</v>
      </c>
      <c r="L77" s="220"/>
      <c r="M77" s="24"/>
      <c r="N77" s="25"/>
      <c r="O77" s="26"/>
      <c r="P77" s="26"/>
    </row>
    <row r="78" spans="1:16" s="50" customFormat="1" ht="16.5" thickBot="1" x14ac:dyDescent="0.3">
      <c r="A78" s="226" t="str">
        <f>A5</f>
        <v xml:space="preserve">Lưu ý: Vui lòng thanh toán trước ngày 10/01/2018 tại địa chỉ nhà số 1454 Tỉnh lộ 10, P.Tân Tạo, Q.Bình Tân </v>
      </c>
      <c r="B78" s="227"/>
      <c r="C78" s="227"/>
      <c r="D78" s="227"/>
      <c r="E78" s="227"/>
      <c r="F78" s="227"/>
      <c r="G78" s="227"/>
      <c r="H78" s="227"/>
      <c r="I78" s="227"/>
      <c r="J78" s="227"/>
      <c r="K78" s="227"/>
      <c r="L78" s="228"/>
      <c r="M78" s="64"/>
      <c r="N78" s="65"/>
      <c r="O78" s="66"/>
    </row>
    <row r="79" spans="1:16" ht="21" thickTop="1" x14ac:dyDescent="0.3">
      <c r="A79" s="206" t="s">
        <v>41</v>
      </c>
      <c r="B79" s="207"/>
      <c r="C79" s="208" t="str">
        <f>C1</f>
        <v>TIỀN NHÀ TRỌ THÁNG 01/2018</v>
      </c>
      <c r="D79" s="208"/>
      <c r="E79" s="208"/>
      <c r="F79" s="208"/>
      <c r="G79" s="208"/>
      <c r="H79" s="208"/>
      <c r="I79" s="208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09" t="str">
        <f>A2</f>
        <v>Tiền phòng Tháng 01</v>
      </c>
      <c r="B80" s="211" t="str">
        <f>B2</f>
        <v>Tiền điện Tháng 12</v>
      </c>
      <c r="C80" s="212"/>
      <c r="D80" s="212"/>
      <c r="E80" s="213"/>
      <c r="F80" s="211" t="str">
        <f>F2</f>
        <v>Tiền nước Tháng 12</v>
      </c>
      <c r="G80" s="214"/>
      <c r="H80" s="214"/>
      <c r="I80" s="215"/>
      <c r="J80" s="216" t="str">
        <f>J2</f>
        <v>Thuê bao truyền hình cáp Tháng 12</v>
      </c>
      <c r="K80" s="218" t="str">
        <f>K2</f>
        <v>Số tiền phải đóng (đồng)</v>
      </c>
      <c r="L80" s="220"/>
      <c r="M80" s="46"/>
      <c r="N80" s="15"/>
      <c r="O80" s="15"/>
      <c r="P80" s="15"/>
    </row>
    <row r="81" spans="1:16" ht="59.25" x14ac:dyDescent="0.3">
      <c r="A81" s="210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17"/>
      <c r="K81" s="219"/>
      <c r="L81" s="22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4245</v>
      </c>
      <c r="C82" s="18">
        <v>4306</v>
      </c>
      <c r="D82" s="19">
        <f>C82-B82</f>
        <v>61</v>
      </c>
      <c r="E82" s="48">
        <f>IF(D82&lt;=50,D82*$N$2,(D82-50)*$N$3+50*$N$2)</f>
        <v>183000</v>
      </c>
      <c r="F82" s="18">
        <v>550</v>
      </c>
      <c r="G82" s="18">
        <v>557</v>
      </c>
      <c r="H82" s="21">
        <f>G82-F82</f>
        <v>7</v>
      </c>
      <c r="I82" s="22">
        <f>H82*$O$2</f>
        <v>105000</v>
      </c>
      <c r="J82" s="22">
        <v>30000</v>
      </c>
      <c r="K82" s="23">
        <f>A82+E82+I82+J82</f>
        <v>1518000</v>
      </c>
      <c r="L82" s="220"/>
      <c r="M82" s="24"/>
      <c r="N82" s="25"/>
      <c r="O82" s="26"/>
      <c r="P82" s="26"/>
    </row>
    <row r="83" spans="1:16" s="50" customFormat="1" ht="16.5" thickBot="1" x14ac:dyDescent="0.3">
      <c r="A83" s="226" t="str">
        <f>A5</f>
        <v xml:space="preserve">Lưu ý: Vui lòng thanh toán trước ngày 10/01/2018 tại địa chỉ nhà số 1454 Tỉnh lộ 10, P.Tân Tạo, Q.Bình Tân </v>
      </c>
      <c r="B83" s="227"/>
      <c r="C83" s="227"/>
      <c r="D83" s="227"/>
      <c r="E83" s="227"/>
      <c r="F83" s="227"/>
      <c r="G83" s="227"/>
      <c r="H83" s="227"/>
      <c r="I83" s="227"/>
      <c r="J83" s="227"/>
      <c r="K83" s="227"/>
      <c r="L83" s="228"/>
      <c r="M83" s="49"/>
      <c r="N83" s="229"/>
      <c r="O83" s="22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06" t="s">
        <v>44</v>
      </c>
      <c r="B86" s="207"/>
      <c r="C86" s="208" t="str">
        <f>C1</f>
        <v>TIỀN NHÀ TRỌ THÁNG 01/2018</v>
      </c>
      <c r="D86" s="208"/>
      <c r="E86" s="208"/>
      <c r="F86" s="208"/>
      <c r="G86" s="208"/>
      <c r="H86" s="208"/>
      <c r="I86" s="208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09" t="str">
        <f>A2</f>
        <v>Tiền phòng Tháng 01</v>
      </c>
      <c r="B87" s="211" t="str">
        <f>B2</f>
        <v>Tiền điện Tháng 12</v>
      </c>
      <c r="C87" s="212"/>
      <c r="D87" s="212"/>
      <c r="E87" s="213"/>
      <c r="F87" s="211" t="str">
        <f>F2</f>
        <v>Tiền nước Tháng 12</v>
      </c>
      <c r="G87" s="214"/>
      <c r="H87" s="214"/>
      <c r="I87" s="215"/>
      <c r="J87" s="216" t="str">
        <f>J2</f>
        <v>Thuê bao truyền hình cáp Tháng 12</v>
      </c>
      <c r="K87" s="218" t="str">
        <f>K2</f>
        <v>Số tiền phải đóng (đồng)</v>
      </c>
      <c r="L87" s="220"/>
      <c r="M87" s="46"/>
      <c r="N87" s="15"/>
      <c r="O87" s="15"/>
      <c r="P87" s="15"/>
    </row>
    <row r="88" spans="1:16" ht="59.25" x14ac:dyDescent="0.3">
      <c r="A88" s="210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17"/>
      <c r="K88" s="219"/>
      <c r="L88" s="22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3110</v>
      </c>
      <c r="D89" s="19">
        <f>C89-B89</f>
        <v>0</v>
      </c>
      <c r="E89" s="48">
        <f>IF(D89&lt;=50,D89*$N$2,(D89-50)*$N$3+50*$N$2)</f>
        <v>0</v>
      </c>
      <c r="F89" s="18">
        <v>736</v>
      </c>
      <c r="G89" s="18">
        <v>736</v>
      </c>
      <c r="H89" s="21">
        <f>G89-F89</f>
        <v>0</v>
      </c>
      <c r="I89" s="22">
        <f>H89*$O$2</f>
        <v>0</v>
      </c>
      <c r="J89" s="22">
        <v>0</v>
      </c>
      <c r="K89" s="23">
        <f>A89+E89+I89+J89</f>
        <v>1200000</v>
      </c>
      <c r="L89" s="220"/>
      <c r="M89" s="24"/>
      <c r="N89" s="25"/>
      <c r="O89" s="26"/>
      <c r="P89" s="26"/>
    </row>
    <row r="90" spans="1:16" s="50" customFormat="1" ht="16.5" thickBot="1" x14ac:dyDescent="0.3">
      <c r="A90" s="226" t="str">
        <f>A5</f>
        <v xml:space="preserve">Lưu ý: Vui lòng thanh toán trước ngày 10/01/2018 tại địa chỉ nhà số 1454 Tỉnh lộ 10, P.Tân Tạo, Q.Bình Tân </v>
      </c>
      <c r="B90" s="227"/>
      <c r="C90" s="227"/>
      <c r="D90" s="227"/>
      <c r="E90" s="227"/>
      <c r="F90" s="227"/>
      <c r="G90" s="227"/>
      <c r="H90" s="227"/>
      <c r="I90" s="227"/>
      <c r="J90" s="227"/>
      <c r="K90" s="227"/>
      <c r="L90" s="228"/>
      <c r="M90" s="49"/>
      <c r="N90" s="229"/>
      <c r="O90" s="22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06" t="s">
        <v>45</v>
      </c>
      <c r="B93" s="207"/>
      <c r="C93" s="208" t="str">
        <f>C1</f>
        <v>TIỀN NHÀ TRỌ THÁNG 01/2018</v>
      </c>
      <c r="D93" s="208"/>
      <c r="E93" s="208"/>
      <c r="F93" s="208"/>
      <c r="G93" s="208"/>
      <c r="H93" s="208"/>
      <c r="I93" s="208"/>
      <c r="J93" s="44" t="s">
        <v>127</v>
      </c>
      <c r="K93" s="45" t="s">
        <v>120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24" t="s">
        <v>3</v>
      </c>
      <c r="B94" s="211" t="str">
        <f>B2</f>
        <v>Tiền điện Tháng 12</v>
      </c>
      <c r="C94" s="212"/>
      <c r="D94" s="212"/>
      <c r="E94" s="213"/>
      <c r="F94" s="211" t="str">
        <f>F2</f>
        <v>Tiền nước Tháng 12</v>
      </c>
      <c r="G94" s="214"/>
      <c r="H94" s="214"/>
      <c r="I94" s="215"/>
      <c r="J94" s="216" t="str">
        <f>J9</f>
        <v>Thuê bao truyền hình cáp Tháng 12</v>
      </c>
      <c r="K94" s="218" t="str">
        <f>K87</f>
        <v>Số tiền phải đóng (đồng)</v>
      </c>
      <c r="L94" s="220"/>
      <c r="M94" s="46"/>
      <c r="N94" s="15"/>
      <c r="O94" s="15"/>
      <c r="P94" s="15"/>
    </row>
    <row r="95" spans="1:16" ht="59.25" x14ac:dyDescent="0.3">
      <c r="A95" s="225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17"/>
      <c r="K95" s="219"/>
      <c r="L95" s="22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3524</v>
      </c>
      <c r="C96" s="18">
        <v>3598</v>
      </c>
      <c r="D96" s="19">
        <f>C96-B96</f>
        <v>74</v>
      </c>
      <c r="E96" s="48">
        <f>IF(D96&lt;=50,D96*$N$2,(D96-50)*$N$3+50*$N$2)</f>
        <v>222000</v>
      </c>
      <c r="F96" s="18">
        <v>177</v>
      </c>
      <c r="G96" s="18">
        <v>185</v>
      </c>
      <c r="H96" s="21">
        <f>G96-F96</f>
        <v>8</v>
      </c>
      <c r="I96" s="22">
        <f>H96*$O$2</f>
        <v>120000</v>
      </c>
      <c r="J96" s="22">
        <v>0</v>
      </c>
      <c r="K96" s="23">
        <f>A96+E96+I96+J96</f>
        <v>1542000</v>
      </c>
      <c r="L96" s="220"/>
      <c r="M96" s="24"/>
      <c r="N96" s="25"/>
      <c r="O96" s="26"/>
      <c r="P96" s="26"/>
    </row>
    <row r="97" spans="1:16" s="50" customFormat="1" ht="16.5" thickBot="1" x14ac:dyDescent="0.3">
      <c r="A97" s="226" t="str">
        <f>A5</f>
        <v xml:space="preserve">Lưu ý: Vui lòng thanh toán trước ngày 10/01/2018 tại địa chỉ nhà số 1454 Tỉnh lộ 10, P.Tân Tạo, Q.Bình Tân </v>
      </c>
      <c r="B97" s="227"/>
      <c r="C97" s="227"/>
      <c r="D97" s="227"/>
      <c r="E97" s="227"/>
      <c r="F97" s="227"/>
      <c r="G97" s="227"/>
      <c r="H97" s="227"/>
      <c r="I97" s="227"/>
      <c r="J97" s="227"/>
      <c r="K97" s="227"/>
      <c r="L97" s="228"/>
      <c r="M97" s="49"/>
      <c r="N97" s="229"/>
      <c r="O97" s="22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06" t="s">
        <v>47</v>
      </c>
      <c r="B100" s="207"/>
      <c r="C100" s="208" t="str">
        <f>C1</f>
        <v>TIỀN NHÀ TRỌ THÁNG 01/2018</v>
      </c>
      <c r="D100" s="208"/>
      <c r="E100" s="208"/>
      <c r="F100" s="208"/>
      <c r="G100" s="208"/>
      <c r="H100" s="208"/>
      <c r="I100" s="208"/>
      <c r="J100" s="44" t="s">
        <v>126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09" t="str">
        <f>A2</f>
        <v>Tiền phòng Tháng 01</v>
      </c>
      <c r="B101" s="211" t="str">
        <f>B2</f>
        <v>Tiền điện Tháng 12</v>
      </c>
      <c r="C101" s="212"/>
      <c r="D101" s="212"/>
      <c r="E101" s="213"/>
      <c r="F101" s="211" t="str">
        <f>F2</f>
        <v>Tiền nước Tháng 12</v>
      </c>
      <c r="G101" s="214"/>
      <c r="H101" s="214"/>
      <c r="I101" s="215"/>
      <c r="J101" s="216" t="str">
        <f>J2</f>
        <v>Thuê bao truyền hình cáp Tháng 12</v>
      </c>
      <c r="K101" s="218" t="str">
        <f>K2</f>
        <v>Số tiền phải đóng (đồng)</v>
      </c>
      <c r="L101" s="220"/>
      <c r="M101" s="46"/>
      <c r="N101" s="15"/>
      <c r="O101" s="15"/>
      <c r="P101" s="15"/>
    </row>
    <row r="102" spans="1:16" ht="59.25" x14ac:dyDescent="0.3">
      <c r="A102" s="210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17"/>
      <c r="K102" s="219"/>
      <c r="L102" s="22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4072</v>
      </c>
      <c r="C103" s="18">
        <v>4097</v>
      </c>
      <c r="D103" s="19">
        <f>C103-B103</f>
        <v>25</v>
      </c>
      <c r="E103" s="48">
        <f>IF(D103&lt;=50,D103*$N$2,(D103-50)*$N$3+50*$N$2)</f>
        <v>75000</v>
      </c>
      <c r="F103" s="18">
        <v>497</v>
      </c>
      <c r="G103" s="18">
        <v>500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1350000</v>
      </c>
      <c r="L103" s="220"/>
      <c r="M103" s="24"/>
      <c r="N103" s="25"/>
      <c r="O103" s="26"/>
      <c r="P103" s="26"/>
    </row>
    <row r="104" spans="1:16" s="50" customFormat="1" ht="16.5" thickBot="1" x14ac:dyDescent="0.3">
      <c r="A104" s="226" t="str">
        <f>A5</f>
        <v xml:space="preserve">Lưu ý: Vui lòng thanh toán trước ngày 10/01/2018 tại địa chỉ nhà số 1454 Tỉnh lộ 10, P.Tân Tạo, Q.Bình Tân </v>
      </c>
      <c r="B104" s="227"/>
      <c r="C104" s="227"/>
      <c r="D104" s="227"/>
      <c r="E104" s="227"/>
      <c r="F104" s="227"/>
      <c r="G104" s="227"/>
      <c r="H104" s="227"/>
      <c r="I104" s="227"/>
      <c r="J104" s="227"/>
      <c r="K104" s="227"/>
      <c r="L104" s="228"/>
      <c r="M104" s="72">
        <v>706</v>
      </c>
      <c r="N104" s="73">
        <v>732</v>
      </c>
      <c r="O104" s="73"/>
    </row>
    <row r="105" spans="1:16" ht="21" thickTop="1" x14ac:dyDescent="0.3">
      <c r="A105" s="206" t="s">
        <v>49</v>
      </c>
      <c r="B105" s="207"/>
      <c r="C105" s="208" t="str">
        <f>C1</f>
        <v>TIỀN NHÀ TRỌ THÁNG 01/2018</v>
      </c>
      <c r="D105" s="208"/>
      <c r="E105" s="208"/>
      <c r="F105" s="208"/>
      <c r="G105" s="208"/>
      <c r="H105" s="208"/>
      <c r="I105" s="208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09" t="str">
        <f>A2</f>
        <v>Tiền phòng Tháng 01</v>
      </c>
      <c r="B106" s="211" t="str">
        <f>B2</f>
        <v>Tiền điện Tháng 12</v>
      </c>
      <c r="C106" s="212"/>
      <c r="D106" s="212"/>
      <c r="E106" s="213"/>
      <c r="F106" s="211" t="str">
        <f>F2</f>
        <v>Tiền nước Tháng 12</v>
      </c>
      <c r="G106" s="214"/>
      <c r="H106" s="214"/>
      <c r="I106" s="215"/>
      <c r="J106" s="216" t="str">
        <f>J2</f>
        <v>Thuê bao truyền hình cáp Tháng 12</v>
      </c>
      <c r="K106" s="218" t="str">
        <f>K2</f>
        <v>Số tiền phải đóng (đồng)</v>
      </c>
      <c r="L106" s="220"/>
      <c r="M106" s="14"/>
      <c r="N106" s="15"/>
      <c r="O106" s="15"/>
      <c r="P106" s="15"/>
    </row>
    <row r="107" spans="1:16" ht="59.25" x14ac:dyDescent="0.3">
      <c r="A107" s="210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17"/>
      <c r="K107" s="219"/>
      <c r="L107" s="220"/>
      <c r="M107" s="14"/>
      <c r="N107" s="15"/>
      <c r="O107" s="15"/>
      <c r="P107" s="16"/>
    </row>
    <row r="108" spans="1:16" x14ac:dyDescent="0.3">
      <c r="A108" s="17">
        <v>1500000</v>
      </c>
      <c r="B108" s="18">
        <v>2443</v>
      </c>
      <c r="C108" s="18">
        <v>2473</v>
      </c>
      <c r="D108" s="19">
        <f>C108-B108</f>
        <v>30</v>
      </c>
      <c r="E108" s="48">
        <f>IF(D108&lt;=50,D108*$N$2,(D108-50)*$N$3+50*$N$2)</f>
        <v>90000</v>
      </c>
      <c r="F108" s="18">
        <v>154</v>
      </c>
      <c r="G108" s="18">
        <v>161</v>
      </c>
      <c r="H108" s="21">
        <f>G108-F108</f>
        <v>7</v>
      </c>
      <c r="I108" s="22">
        <f>H108*$O$2</f>
        <v>105000</v>
      </c>
      <c r="J108" s="22">
        <v>0</v>
      </c>
      <c r="K108" s="23">
        <f>A108+E108+I108+J108</f>
        <v>1695000</v>
      </c>
      <c r="L108" s="220"/>
      <c r="M108" s="24"/>
      <c r="N108" s="25"/>
      <c r="O108" s="26"/>
      <c r="P108" s="26"/>
    </row>
    <row r="109" spans="1:16" s="50" customFormat="1" ht="16.5" thickBot="1" x14ac:dyDescent="0.3">
      <c r="A109" s="226" t="str">
        <f>A5</f>
        <v xml:space="preserve">Lưu ý: Vui lòng thanh toán trước ngày 10/01/2018 tại địa chỉ nhà số 1454 Tỉnh lộ 10, P.Tân Tạo, Q.Bình Tân </v>
      </c>
      <c r="B109" s="227"/>
      <c r="C109" s="227"/>
      <c r="D109" s="227"/>
      <c r="E109" s="227"/>
      <c r="F109" s="227"/>
      <c r="G109" s="227"/>
      <c r="H109" s="227"/>
      <c r="I109" s="227"/>
      <c r="J109" s="227"/>
      <c r="K109" s="227"/>
      <c r="L109" s="228"/>
      <c r="M109" s="74"/>
      <c r="N109" s="65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06" t="s">
        <v>50</v>
      </c>
      <c r="B112" s="207"/>
      <c r="C112" s="208" t="str">
        <f>C1</f>
        <v>TIỀN NHÀ TRỌ THÁNG 01/2018</v>
      </c>
      <c r="D112" s="208"/>
      <c r="E112" s="208"/>
      <c r="F112" s="208"/>
      <c r="G112" s="208"/>
      <c r="H112" s="208"/>
      <c r="I112" s="208"/>
      <c r="J112" s="44" t="s">
        <v>51</v>
      </c>
      <c r="K112" s="45" t="s">
        <v>120</v>
      </c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09" t="str">
        <f>A2</f>
        <v>Tiền phòng Tháng 01</v>
      </c>
      <c r="B113" s="211" t="str">
        <f>B2</f>
        <v>Tiền điện Tháng 12</v>
      </c>
      <c r="C113" s="212"/>
      <c r="D113" s="212"/>
      <c r="E113" s="213"/>
      <c r="F113" s="211" t="str">
        <f>F2</f>
        <v>Tiền nước Tháng 12</v>
      </c>
      <c r="G113" s="214"/>
      <c r="H113" s="214"/>
      <c r="I113" s="215"/>
      <c r="J113" s="216" t="str">
        <f>J2</f>
        <v>Thuê bao truyền hình cáp Tháng 12</v>
      </c>
      <c r="K113" s="218" t="str">
        <f>K2</f>
        <v>Số tiền phải đóng (đồng)</v>
      </c>
      <c r="L113" s="220"/>
      <c r="M113" s="46"/>
      <c r="N113" s="15"/>
      <c r="O113" s="15"/>
      <c r="P113" s="15"/>
    </row>
    <row r="114" spans="1:16" ht="59.25" x14ac:dyDescent="0.3">
      <c r="A114" s="210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17"/>
      <c r="K114" s="219"/>
      <c r="L114" s="220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1094</v>
      </c>
      <c r="C115" s="18">
        <v>1318</v>
      </c>
      <c r="D115" s="19">
        <f>C115-B115</f>
        <v>224</v>
      </c>
      <c r="E115" s="20">
        <f>IF(D115&lt;=50,D115*$N$2,(D115-50)*$N$3+50*$N$2)</f>
        <v>672000</v>
      </c>
      <c r="F115" s="18">
        <v>872</v>
      </c>
      <c r="G115" s="18">
        <v>887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3942000</v>
      </c>
      <c r="L115" s="220"/>
      <c r="M115" s="24"/>
      <c r="N115" s="25"/>
      <c r="O115" s="26"/>
      <c r="P115" s="26"/>
    </row>
    <row r="116" spans="1:16" s="50" customFormat="1" ht="16.5" thickBot="1" x14ac:dyDescent="0.3">
      <c r="A116" s="226" t="str">
        <f>A5</f>
        <v xml:space="preserve">Lưu ý: Vui lòng thanh toán trước ngày 10/01/2018 tại địa chỉ nhà số 1454 Tỉnh lộ 10, P.Tân Tạo, Q.Bình Tân </v>
      </c>
      <c r="B116" s="227"/>
      <c r="C116" s="227"/>
      <c r="D116" s="227"/>
      <c r="E116" s="227"/>
      <c r="F116" s="227"/>
      <c r="G116" s="227"/>
      <c r="H116" s="227"/>
      <c r="I116" s="227"/>
      <c r="J116" s="227"/>
      <c r="K116" s="227"/>
      <c r="L116" s="228"/>
      <c r="M116" s="72">
        <v>926</v>
      </c>
      <c r="N116" s="229">
        <v>955</v>
      </c>
      <c r="O116" s="229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06" t="s">
        <v>52</v>
      </c>
      <c r="B119" s="207"/>
      <c r="C119" s="208" t="str">
        <f>C1</f>
        <v>TIỀN NHÀ TRỌ THÁNG 01/2018</v>
      </c>
      <c r="D119" s="208"/>
      <c r="E119" s="208"/>
      <c r="F119" s="208"/>
      <c r="G119" s="208"/>
      <c r="H119" s="208"/>
      <c r="I119" s="208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09" t="str">
        <f>A2</f>
        <v>Tiền phòng Tháng 01</v>
      </c>
      <c r="B120" s="211" t="str">
        <f>B2</f>
        <v>Tiền điện Tháng 12</v>
      </c>
      <c r="C120" s="212"/>
      <c r="D120" s="212"/>
      <c r="E120" s="213"/>
      <c r="F120" s="211" t="str">
        <f>F2</f>
        <v>Tiền nước Tháng 12</v>
      </c>
      <c r="G120" s="214"/>
      <c r="H120" s="214"/>
      <c r="I120" s="215"/>
      <c r="J120" s="216" t="str">
        <f>J2</f>
        <v>Thuê bao truyền hình cáp Tháng 12</v>
      </c>
      <c r="K120" s="218" t="str">
        <f>K2</f>
        <v>Số tiền phải đóng (đồng)</v>
      </c>
      <c r="L120" s="220"/>
      <c r="M120" s="14"/>
      <c r="N120" s="15"/>
      <c r="O120" s="15"/>
      <c r="P120" s="15"/>
    </row>
    <row r="121" spans="1:16" ht="59.25" x14ac:dyDescent="0.3">
      <c r="A121" s="210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17"/>
      <c r="K121" s="219"/>
      <c r="L121" s="220"/>
      <c r="M121" s="14"/>
      <c r="N121" s="15"/>
      <c r="O121" s="15"/>
      <c r="P121" s="16"/>
    </row>
    <row r="122" spans="1:16" x14ac:dyDescent="0.3">
      <c r="A122" s="17">
        <v>1200000</v>
      </c>
      <c r="B122" s="18">
        <v>1506</v>
      </c>
      <c r="C122" s="18">
        <v>1560</v>
      </c>
      <c r="D122" s="19">
        <f>C122-B122</f>
        <v>54</v>
      </c>
      <c r="E122" s="48">
        <f>IF(D122&lt;=50,D122*$N$2,(D122-50)*$N$3+50*$N$2)</f>
        <v>162000</v>
      </c>
      <c r="F122" s="18">
        <v>367</v>
      </c>
      <c r="G122" s="18">
        <v>371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1464000</v>
      </c>
      <c r="L122" s="220"/>
      <c r="M122" s="24"/>
      <c r="N122" s="25"/>
      <c r="O122" s="26"/>
      <c r="P122" s="26"/>
    </row>
    <row r="123" spans="1:16" s="50" customFormat="1" ht="16.5" thickBot="1" x14ac:dyDescent="0.3">
      <c r="A123" s="251" t="str">
        <f>A5</f>
        <v xml:space="preserve">Lưu ý: Vui lòng thanh toán trước ngày 10/01/2018 tại địa chỉ nhà số 1454 Tỉnh lộ 10, P.Tân Tạo, Q.Bình Tân </v>
      </c>
      <c r="B123" s="252"/>
      <c r="C123" s="252"/>
      <c r="D123" s="252"/>
      <c r="E123" s="252"/>
      <c r="F123" s="252"/>
      <c r="G123" s="252"/>
      <c r="H123" s="252"/>
      <c r="I123" s="252"/>
      <c r="J123" s="252"/>
      <c r="K123" s="252"/>
      <c r="L123" s="253"/>
      <c r="M123" s="49"/>
      <c r="N123" s="229"/>
      <c r="O123" s="229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06" t="s">
        <v>55</v>
      </c>
      <c r="B126" s="207"/>
      <c r="C126" s="208" t="str">
        <f>C1</f>
        <v>TIỀN NHÀ TRỌ THÁNG 01/2018</v>
      </c>
      <c r="D126" s="208"/>
      <c r="E126" s="208"/>
      <c r="F126" s="208"/>
      <c r="G126" s="208"/>
      <c r="H126" s="208"/>
      <c r="I126" s="208"/>
      <c r="J126" s="44" t="s">
        <v>125</v>
      </c>
      <c r="K126" s="45" t="s">
        <v>120</v>
      </c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09" t="str">
        <f>A2</f>
        <v>Tiền phòng Tháng 01</v>
      </c>
      <c r="B127" s="211" t="str">
        <f>B2</f>
        <v>Tiền điện Tháng 12</v>
      </c>
      <c r="C127" s="212"/>
      <c r="D127" s="212"/>
      <c r="E127" s="213"/>
      <c r="F127" s="211" t="str">
        <f>F2</f>
        <v>Tiền nước Tháng 12</v>
      </c>
      <c r="G127" s="214"/>
      <c r="H127" s="214"/>
      <c r="I127" s="215"/>
      <c r="J127" s="216" t="str">
        <f>J2</f>
        <v>Thuê bao truyền hình cáp Tháng 12</v>
      </c>
      <c r="K127" s="218" t="str">
        <f>K2</f>
        <v>Số tiền phải đóng (đồng)</v>
      </c>
      <c r="L127" s="220"/>
      <c r="M127" s="46"/>
      <c r="N127" s="15"/>
      <c r="O127" s="15"/>
      <c r="P127" s="15"/>
    </row>
    <row r="128" spans="1:16" ht="59.25" x14ac:dyDescent="0.3">
      <c r="A128" s="210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17"/>
      <c r="K128" s="219"/>
      <c r="L128" s="220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2313</v>
      </c>
      <c r="C129" s="18">
        <v>2338</v>
      </c>
      <c r="D129" s="19">
        <f>C129-B129</f>
        <v>25</v>
      </c>
      <c r="E129" s="48">
        <f>IF(D129&lt;=50,D129*$N$2,(D129-50)*$N$3+50*$N$2)</f>
        <v>75000</v>
      </c>
      <c r="F129" s="18">
        <v>499</v>
      </c>
      <c r="G129" s="18">
        <v>505</v>
      </c>
      <c r="H129" s="21">
        <f>G129-F129</f>
        <v>6</v>
      </c>
      <c r="I129" s="22">
        <f>H129*$O$4</f>
        <v>108000</v>
      </c>
      <c r="J129" s="22">
        <v>30000</v>
      </c>
      <c r="K129" s="23">
        <f>(A129+E129+I129+J129)</f>
        <v>1413000</v>
      </c>
      <c r="L129" s="220"/>
      <c r="M129" s="24"/>
      <c r="N129" s="25"/>
      <c r="O129" s="26"/>
      <c r="P129" s="26"/>
    </row>
    <row r="130" spans="1:17" s="50" customFormat="1" ht="20.100000000000001" customHeight="1" thickBot="1" x14ac:dyDescent="0.3">
      <c r="A130" s="226" t="str">
        <f>A5</f>
        <v xml:space="preserve">Lưu ý: Vui lòng thanh toán trước ngày 10/01/2018 tại địa chỉ nhà số 1454 Tỉnh lộ 10, P.Tân Tạo, Q.Bình Tân </v>
      </c>
      <c r="B130" s="227"/>
      <c r="C130" s="227"/>
      <c r="D130" s="227"/>
      <c r="E130" s="227"/>
      <c r="F130" s="227"/>
      <c r="G130" s="227"/>
      <c r="H130" s="227"/>
      <c r="I130" s="227"/>
      <c r="J130" s="227"/>
      <c r="K130" s="227"/>
      <c r="L130" s="228"/>
      <c r="M130" s="72"/>
      <c r="N130" s="229"/>
      <c r="O130" s="229"/>
    </row>
    <row r="131" spans="1:17" ht="30" customHeight="1" thickTop="1" x14ac:dyDescent="0.3">
      <c r="A131" s="206" t="s">
        <v>56</v>
      </c>
      <c r="B131" s="207"/>
      <c r="C131" s="208" t="str">
        <f>C1</f>
        <v>TIỀN NHÀ TRỌ THÁNG 01/2018</v>
      </c>
      <c r="D131" s="208"/>
      <c r="E131" s="208"/>
      <c r="F131" s="208"/>
      <c r="G131" s="208"/>
      <c r="H131" s="208"/>
      <c r="I131" s="208"/>
      <c r="J131" s="44" t="s">
        <v>124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09" t="str">
        <f>A2</f>
        <v>Tiền phòng Tháng 01</v>
      </c>
      <c r="B132" s="211" t="str">
        <f>B2</f>
        <v>Tiền điện Tháng 12</v>
      </c>
      <c r="C132" s="212"/>
      <c r="D132" s="212"/>
      <c r="E132" s="213"/>
      <c r="F132" s="211" t="str">
        <f>F127</f>
        <v>Tiền nước Tháng 12</v>
      </c>
      <c r="G132" s="214"/>
      <c r="H132" s="214"/>
      <c r="I132" s="215"/>
      <c r="J132" s="216" t="str">
        <f>J2</f>
        <v>Thuê bao truyền hình cáp Tháng 12</v>
      </c>
      <c r="K132" s="218" t="str">
        <f>K2</f>
        <v>Số tiền phải đóng (đồng)</v>
      </c>
      <c r="L132" s="220"/>
      <c r="M132" s="14"/>
      <c r="N132" s="15"/>
      <c r="O132" s="15"/>
      <c r="P132" s="15"/>
    </row>
    <row r="133" spans="1:17" ht="39.950000000000003" customHeight="1" x14ac:dyDescent="0.3">
      <c r="A133" s="210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17"/>
      <c r="K133" s="219"/>
      <c r="L133" s="220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3915</v>
      </c>
      <c r="C134" s="18">
        <v>3974</v>
      </c>
      <c r="D134" s="19">
        <f>C134-B134</f>
        <v>59</v>
      </c>
      <c r="E134" s="48">
        <f>IF(D134&lt;=50,D134*$N$2,(D134-50)*$N$3+50*$N$2)</f>
        <v>177000</v>
      </c>
      <c r="F134" s="18">
        <v>365</v>
      </c>
      <c r="G134" s="18">
        <v>370</v>
      </c>
      <c r="H134" s="21">
        <f>G134-F134</f>
        <v>5</v>
      </c>
      <c r="I134" s="22">
        <f>H134*$O$4</f>
        <v>90000</v>
      </c>
      <c r="J134" s="22">
        <v>30000</v>
      </c>
      <c r="K134" s="23">
        <f>(A134+E134+I134+J134)</f>
        <v>1497000</v>
      </c>
      <c r="L134" s="220"/>
      <c r="M134" s="24"/>
      <c r="N134" s="25"/>
      <c r="O134" s="26"/>
      <c r="P134" s="26"/>
    </row>
    <row r="135" spans="1:17" s="50" customFormat="1" ht="20.100000000000001" customHeight="1" thickBot="1" x14ac:dyDescent="0.3">
      <c r="A135" s="251" t="str">
        <f>A5</f>
        <v xml:space="preserve">Lưu ý: Vui lòng thanh toán trước ngày 10/01/2018 tại địa chỉ nhà số 1454 Tỉnh lộ 10, P.Tân Tạo, Q.Bình Tân </v>
      </c>
      <c r="B135" s="252"/>
      <c r="C135" s="252"/>
      <c r="D135" s="252"/>
      <c r="E135" s="252"/>
      <c r="F135" s="252"/>
      <c r="G135" s="252"/>
      <c r="H135" s="252"/>
      <c r="I135" s="252"/>
      <c r="J135" s="252"/>
      <c r="K135" s="252"/>
      <c r="L135" s="253"/>
      <c r="M135" s="77"/>
      <c r="N135" s="229"/>
      <c r="O135" s="229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06" t="s">
        <v>59</v>
      </c>
      <c r="B138" s="207"/>
      <c r="C138" s="208" t="str">
        <f>C1</f>
        <v>TIỀN NHÀ TRỌ THÁNG 01/2018</v>
      </c>
      <c r="D138" s="208"/>
      <c r="E138" s="208"/>
      <c r="F138" s="208"/>
      <c r="G138" s="208"/>
      <c r="H138" s="208"/>
      <c r="I138" s="208"/>
      <c r="J138" s="44" t="s">
        <v>128</v>
      </c>
      <c r="K138" s="45" t="s">
        <v>129</v>
      </c>
      <c r="L138" s="3" t="s">
        <v>2</v>
      </c>
      <c r="M138" s="4"/>
      <c r="N138" s="5"/>
      <c r="O138" s="6"/>
      <c r="P138" s="6"/>
    </row>
    <row r="139" spans="1:17" ht="24.95" customHeight="1" x14ac:dyDescent="0.3">
      <c r="A139" s="209" t="str">
        <f>A2</f>
        <v>Tiền phòng Tháng 01</v>
      </c>
      <c r="B139" s="211" t="str">
        <f>B2</f>
        <v>Tiền điện Tháng 12</v>
      </c>
      <c r="C139" s="212"/>
      <c r="D139" s="212"/>
      <c r="E139" s="213"/>
      <c r="F139" s="211" t="str">
        <f>F2</f>
        <v>Tiền nước Tháng 12</v>
      </c>
      <c r="G139" s="214"/>
      <c r="H139" s="214"/>
      <c r="I139" s="215"/>
      <c r="J139" s="216" t="str">
        <f>J2</f>
        <v>Thuê bao truyền hình cáp Tháng 12</v>
      </c>
      <c r="K139" s="218" t="str">
        <f>K2</f>
        <v>Số tiền phải đóng (đồng)</v>
      </c>
      <c r="L139" s="220"/>
      <c r="M139" s="14"/>
      <c r="N139" s="15"/>
      <c r="O139" s="15"/>
      <c r="P139" s="15"/>
    </row>
    <row r="140" spans="1:17" ht="39.950000000000003" customHeight="1" x14ac:dyDescent="0.3">
      <c r="A140" s="210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17"/>
      <c r="K140" s="219"/>
      <c r="L140" s="220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6605</v>
      </c>
      <c r="C141" s="18">
        <v>6654</v>
      </c>
      <c r="D141" s="19">
        <f>C141-B141</f>
        <v>49</v>
      </c>
      <c r="E141" s="48">
        <f>IF(D141&lt;=50,D141*$N$2,(D141-50)*$N$3+50*$N$2)</f>
        <v>147000</v>
      </c>
      <c r="F141" s="18">
        <v>434</v>
      </c>
      <c r="G141" s="18">
        <v>443</v>
      </c>
      <c r="H141" s="21">
        <f>G141-F141</f>
        <v>9</v>
      </c>
      <c r="I141" s="22">
        <f>H141*$O$4</f>
        <v>162000</v>
      </c>
      <c r="J141" s="22">
        <v>0</v>
      </c>
      <c r="K141" s="23">
        <f>A141+E141+I141+J141</f>
        <v>1509000</v>
      </c>
      <c r="L141" s="220"/>
      <c r="M141" s="24"/>
      <c r="N141" s="25"/>
      <c r="O141" s="26"/>
      <c r="P141" s="26"/>
    </row>
    <row r="142" spans="1:17" s="50" customFormat="1" ht="20.100000000000001" customHeight="1" thickBot="1" x14ac:dyDescent="0.3">
      <c r="A142" s="226" t="str">
        <f>A149</f>
        <v xml:space="preserve">Lưu ý: Vui lòng thanh toán trước ngày 10/01/2018 tại địa chỉ nhà số 1454 Tỉnh lộ 10, P.Tân Tạo, Q.Bình Tân </v>
      </c>
      <c r="B142" s="227"/>
      <c r="C142" s="227"/>
      <c r="D142" s="227"/>
      <c r="E142" s="227"/>
      <c r="F142" s="227"/>
      <c r="G142" s="227"/>
      <c r="H142" s="227"/>
      <c r="I142" s="227"/>
      <c r="J142" s="227"/>
      <c r="K142" s="227"/>
      <c r="L142" s="228"/>
      <c r="M142" s="49"/>
      <c r="N142" s="229"/>
      <c r="O142" s="229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06" t="s">
        <v>60</v>
      </c>
      <c r="B145" s="207"/>
      <c r="C145" s="208" t="str">
        <f>C1</f>
        <v>TIỀN NHÀ TRỌ THÁNG 01/2018</v>
      </c>
      <c r="D145" s="208"/>
      <c r="E145" s="208"/>
      <c r="F145" s="208"/>
      <c r="G145" s="208"/>
      <c r="H145" s="208"/>
      <c r="I145" s="208"/>
      <c r="J145" s="44" t="s">
        <v>130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09" t="str">
        <f>A2</f>
        <v>Tiền phòng Tháng 01</v>
      </c>
      <c r="B146" s="211" t="str">
        <f>B2</f>
        <v>Tiền điện Tháng 12</v>
      </c>
      <c r="C146" s="212"/>
      <c r="D146" s="212"/>
      <c r="E146" s="213"/>
      <c r="F146" s="211" t="str">
        <f>F2</f>
        <v>Tiền nước Tháng 12</v>
      </c>
      <c r="G146" s="214"/>
      <c r="H146" s="214"/>
      <c r="I146" s="215"/>
      <c r="J146" s="216" t="str">
        <f>J2</f>
        <v>Thuê bao truyền hình cáp Tháng 12</v>
      </c>
      <c r="K146" s="218" t="str">
        <f>K2</f>
        <v>Số tiền phải đóng (đồng)</v>
      </c>
      <c r="L146" s="220"/>
      <c r="M146" s="46"/>
      <c r="N146" s="15"/>
      <c r="O146" s="15"/>
      <c r="P146" s="15"/>
    </row>
    <row r="147" spans="1:17" ht="39.950000000000003" customHeight="1" x14ac:dyDescent="0.3">
      <c r="A147" s="210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17"/>
      <c r="K147" s="219"/>
      <c r="L147" s="220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2930</v>
      </c>
      <c r="C148" s="18">
        <v>2962</v>
      </c>
      <c r="D148" s="19">
        <f>C148-B148</f>
        <v>32</v>
      </c>
      <c r="E148" s="48">
        <f>IF(D148&lt;=50,D148*$N$2,(D148-50)*$N$3+50*$N$2)</f>
        <v>96000</v>
      </c>
      <c r="F148" s="18">
        <v>197</v>
      </c>
      <c r="G148" s="18">
        <v>198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1344000</v>
      </c>
      <c r="L148" s="220"/>
      <c r="M148" s="24"/>
      <c r="N148" s="25"/>
      <c r="O148" s="26"/>
      <c r="P148" s="26"/>
    </row>
    <row r="149" spans="1:17" s="50" customFormat="1" ht="20.100000000000001" customHeight="1" thickBot="1" x14ac:dyDescent="0.3">
      <c r="A149" s="226" t="str">
        <f>A5</f>
        <v xml:space="preserve">Lưu ý: Vui lòng thanh toán trước ngày 10/01/2018 tại địa chỉ nhà số 1454 Tỉnh lộ 10, P.Tân Tạo, Q.Bình Tân </v>
      </c>
      <c r="B149" s="227"/>
      <c r="C149" s="227"/>
      <c r="D149" s="227"/>
      <c r="E149" s="227"/>
      <c r="F149" s="227"/>
      <c r="G149" s="227"/>
      <c r="H149" s="227"/>
      <c r="I149" s="227"/>
      <c r="J149" s="227"/>
      <c r="K149" s="227"/>
      <c r="L149" s="228"/>
      <c r="M149" s="72"/>
      <c r="N149" s="229"/>
      <c r="O149" s="229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06" t="s">
        <v>63</v>
      </c>
      <c r="B152" s="207"/>
      <c r="C152" s="208" t="str">
        <f>C1</f>
        <v>TIỀN NHÀ TRỌ THÁNG 01/2018</v>
      </c>
      <c r="D152" s="208"/>
      <c r="E152" s="208"/>
      <c r="F152" s="208"/>
      <c r="G152" s="208"/>
      <c r="H152" s="208"/>
      <c r="I152" s="208"/>
      <c r="J152" s="44" t="s">
        <v>131</v>
      </c>
      <c r="K152" s="45" t="s">
        <v>132</v>
      </c>
      <c r="L152" s="3" t="s">
        <v>2</v>
      </c>
      <c r="M152" s="4"/>
      <c r="N152" s="5"/>
      <c r="O152" s="6"/>
      <c r="P152" s="6"/>
    </row>
    <row r="153" spans="1:17" ht="24.95" customHeight="1" x14ac:dyDescent="0.3">
      <c r="A153" s="209" t="str">
        <f>A2</f>
        <v>Tiền phòng Tháng 01</v>
      </c>
      <c r="B153" s="211" t="str">
        <f>B2</f>
        <v>Tiền điện Tháng 12</v>
      </c>
      <c r="C153" s="212"/>
      <c r="D153" s="212"/>
      <c r="E153" s="213"/>
      <c r="F153" s="211" t="str">
        <f>F2</f>
        <v>Tiền nước Tháng 12</v>
      </c>
      <c r="G153" s="214"/>
      <c r="H153" s="214"/>
      <c r="I153" s="215"/>
      <c r="J153" s="216" t="str">
        <f>J2</f>
        <v>Thuê bao truyền hình cáp Tháng 12</v>
      </c>
      <c r="K153" s="218" t="str">
        <f>K2</f>
        <v>Số tiền phải đóng (đồng)</v>
      </c>
      <c r="L153" s="220"/>
      <c r="M153" s="14"/>
      <c r="N153" s="15"/>
      <c r="O153" s="15"/>
      <c r="P153" s="15"/>
    </row>
    <row r="154" spans="1:17" ht="39.950000000000003" customHeight="1" x14ac:dyDescent="0.3">
      <c r="A154" s="210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17"/>
      <c r="K154" s="219"/>
      <c r="L154" s="220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344</v>
      </c>
      <c r="C155" s="18">
        <v>387</v>
      </c>
      <c r="D155" s="19">
        <f>C155-B155</f>
        <v>43</v>
      </c>
      <c r="E155" s="48">
        <f>IF(D155&lt;=50,D155*$N$2,(D155-50)*$N$3+50*$N$2)</f>
        <v>129000</v>
      </c>
      <c r="F155" s="18">
        <v>454</v>
      </c>
      <c r="G155" s="18">
        <v>463</v>
      </c>
      <c r="H155" s="21">
        <f>G155-F155</f>
        <v>9</v>
      </c>
      <c r="I155" s="22">
        <f>H155*$O$4</f>
        <v>162000</v>
      </c>
      <c r="J155" s="22">
        <f>30000</f>
        <v>30000</v>
      </c>
      <c r="K155" s="23">
        <f>A155+[1]T1!E155+I155+J155</f>
        <v>1521000</v>
      </c>
      <c r="L155" s="220"/>
      <c r="M155" s="24"/>
      <c r="N155" s="25"/>
      <c r="O155" s="26"/>
      <c r="P155" s="26"/>
    </row>
    <row r="156" spans="1:17" s="50" customFormat="1" ht="20.100000000000001" customHeight="1" thickBot="1" x14ac:dyDescent="0.3">
      <c r="A156" s="226" t="str">
        <f>A149</f>
        <v xml:space="preserve">Lưu ý: Vui lòng thanh toán trước ngày 10/01/2018 tại địa chỉ nhà số 1454 Tỉnh lộ 10, P.Tân Tạo, Q.Bình Tân </v>
      </c>
      <c r="B156" s="227"/>
      <c r="C156" s="227"/>
      <c r="D156" s="227"/>
      <c r="E156" s="227"/>
      <c r="F156" s="227"/>
      <c r="G156" s="227"/>
      <c r="H156" s="227"/>
      <c r="I156" s="227"/>
      <c r="J156" s="227"/>
      <c r="K156" s="227"/>
      <c r="L156" s="228"/>
      <c r="M156" s="49"/>
      <c r="N156" s="229"/>
      <c r="O156" s="229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186" t="s">
        <v>65</v>
      </c>
      <c r="B159" s="187"/>
      <c r="C159" s="187"/>
      <c r="D159" s="188"/>
      <c r="E159" s="189" t="s">
        <v>66</v>
      </c>
      <c r="F159" s="162" t="s">
        <v>67</v>
      </c>
      <c r="G159" s="201"/>
      <c r="H159" s="201"/>
      <c r="I159" s="201"/>
      <c r="J159" s="162" t="s">
        <v>68</v>
      </c>
      <c r="K159" s="162" t="s">
        <v>69</v>
      </c>
      <c r="L159" s="162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00"/>
      <c r="F160" s="11" t="s">
        <v>13</v>
      </c>
      <c r="G160" s="11" t="s">
        <v>14</v>
      </c>
      <c r="H160" s="13" t="s">
        <v>17</v>
      </c>
      <c r="I160" s="83" t="s">
        <v>16</v>
      </c>
      <c r="J160" s="163"/>
      <c r="K160" s="163"/>
      <c r="L160" s="163"/>
      <c r="M160" s="84"/>
    </row>
    <row r="161" spans="1:13" s="8" customFormat="1" x14ac:dyDescent="0.3">
      <c r="A161" s="192">
        <f>B4+B11+B18+B25+B30+B37+B44+B51</f>
        <v>27429</v>
      </c>
      <c r="B161" s="194">
        <f>C4+C11+C18+C25+C30+C37+C44+C51</f>
        <v>28102</v>
      </c>
      <c r="C161" s="168">
        <f>B161-A161</f>
        <v>673</v>
      </c>
      <c r="D161" s="196">
        <f>E4+E11+E18+E25+E30+E37+E44+E51</f>
        <v>1771000</v>
      </c>
      <c r="E161" s="194">
        <f>J4+J11+J18+J25+J30+J37+J44+J51</f>
        <v>90000</v>
      </c>
      <c r="F161" s="11">
        <f>F4+F11+F18+F25+F30+F37+F44+F51</f>
        <v>4312</v>
      </c>
      <c r="G161" s="11">
        <f>+G4+G11+G18+G25+G30+G37+G44+G51</f>
        <v>4364</v>
      </c>
      <c r="H161" s="13">
        <f>G161-F161</f>
        <v>52</v>
      </c>
      <c r="I161" s="85">
        <f>I4+I11+I18+I25+I30+I37+I44+I51</f>
        <v>750000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193"/>
      <c r="B162" s="195"/>
      <c r="C162" s="170"/>
      <c r="D162" s="197"/>
      <c r="E162" s="195"/>
      <c r="F162" s="158" t="s">
        <v>71</v>
      </c>
      <c r="G162" s="158"/>
      <c r="H162" s="158"/>
      <c r="I162" s="158"/>
      <c r="J162" s="86">
        <f>D161-J161</f>
        <v>-86000</v>
      </c>
      <c r="K162" s="86"/>
      <c r="L162" s="87">
        <f>I161-L161</f>
        <v>189000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186" t="s">
        <v>65</v>
      </c>
      <c r="B165" s="187"/>
      <c r="C165" s="187"/>
      <c r="D165" s="188"/>
      <c r="E165" s="189" t="s">
        <v>66</v>
      </c>
      <c r="F165" s="162" t="s">
        <v>67</v>
      </c>
      <c r="G165" s="201"/>
      <c r="H165" s="201"/>
      <c r="I165" s="201"/>
      <c r="J165" s="162" t="s">
        <v>68</v>
      </c>
      <c r="K165" s="162" t="s">
        <v>69</v>
      </c>
      <c r="L165" s="162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00"/>
      <c r="F166" s="11" t="s">
        <v>13</v>
      </c>
      <c r="G166" s="11" t="s">
        <v>14</v>
      </c>
      <c r="H166" s="13" t="s">
        <v>17</v>
      </c>
      <c r="I166" s="83" t="s">
        <v>16</v>
      </c>
      <c r="J166" s="163"/>
      <c r="K166" s="163"/>
      <c r="L166" s="163"/>
      <c r="M166" s="90"/>
    </row>
    <row r="167" spans="1:13" s="8" customFormat="1" x14ac:dyDescent="0.3">
      <c r="A167" s="192">
        <f>+B56+B63+B70+B77+B82+B89+B96+B103+B108</f>
        <v>52425</v>
      </c>
      <c r="B167" s="194">
        <f>+C56+C63+C70+C77+C82+C89+C96+C103+C108</f>
        <v>53090</v>
      </c>
      <c r="C167" s="168">
        <f>B167-A167</f>
        <v>665</v>
      </c>
      <c r="D167" s="196">
        <f>E56+E63+E70+E77+E82+E89+E96+E103+E108</f>
        <v>1995000</v>
      </c>
      <c r="E167" s="194">
        <f>+J56+J63+J70+J77+J82+J89+J96+J103+J108</f>
        <v>150000</v>
      </c>
      <c r="F167" s="11">
        <f>F56+F63+F70+F77+F82+F89+F96+F103+F108</f>
        <v>4375</v>
      </c>
      <c r="G167" s="11">
        <f>G56+G63+G70+G77+G82+G96+G103+G108+G89</f>
        <v>4424</v>
      </c>
      <c r="H167" s="13">
        <f>G167-F167</f>
        <v>49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193"/>
      <c r="B168" s="195"/>
      <c r="C168" s="170"/>
      <c r="D168" s="197"/>
      <c r="E168" s="195"/>
      <c r="F168" s="158" t="s">
        <v>71</v>
      </c>
      <c r="G168" s="158"/>
      <c r="H168" s="158"/>
      <c r="I168" s="158"/>
      <c r="J168" s="86">
        <f>D167-J167</f>
        <v>269000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186" t="s">
        <v>65</v>
      </c>
      <c r="B171" s="187"/>
      <c r="C171" s="187"/>
      <c r="D171" s="188"/>
      <c r="E171" s="189" t="s">
        <v>66</v>
      </c>
      <c r="F171" s="162" t="s">
        <v>67</v>
      </c>
      <c r="G171" s="201"/>
      <c r="H171" s="201"/>
      <c r="I171" s="201"/>
      <c r="J171" s="162" t="s">
        <v>68</v>
      </c>
      <c r="K171" s="162" t="s">
        <v>69</v>
      </c>
      <c r="L171" s="162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00"/>
      <c r="F172" s="11" t="s">
        <v>13</v>
      </c>
      <c r="G172" s="11" t="s">
        <v>14</v>
      </c>
      <c r="H172" s="13" t="s">
        <v>17</v>
      </c>
      <c r="I172" s="83" t="s">
        <v>16</v>
      </c>
      <c r="J172" s="163"/>
      <c r="K172" s="163"/>
      <c r="L172" s="163"/>
      <c r="M172" s="76"/>
    </row>
    <row r="173" spans="1:13" s="8" customFormat="1" x14ac:dyDescent="0.3">
      <c r="A173" s="192">
        <f>+B115+B122+B129+B134+B141+B148+B155</f>
        <v>18707</v>
      </c>
      <c r="B173" s="194">
        <f>+C115+C122+C129+C134+C141+C148+C155</f>
        <v>19193</v>
      </c>
      <c r="C173" s="168">
        <f>B173-A173</f>
        <v>486</v>
      </c>
      <c r="D173" s="196">
        <f>E115+E122+E129+E134+E141+E148+E155</f>
        <v>1458000</v>
      </c>
      <c r="E173" s="194">
        <f>J115+J122+J129+J134+J141+J148+J155</f>
        <v>150000</v>
      </c>
      <c r="F173" s="11">
        <f>F115+F122+F129+F134+F141+F148+F155</f>
        <v>3188</v>
      </c>
      <c r="G173" s="11">
        <f>G115+G122+G129+G134+G141+G148+G155</f>
        <v>3237</v>
      </c>
      <c r="H173" s="13">
        <f>G173-F173</f>
        <v>49</v>
      </c>
      <c r="I173" s="85">
        <f>I115+I122+I129+I134+I141+I148+I155</f>
        <v>882000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193"/>
      <c r="B174" s="195"/>
      <c r="C174" s="170"/>
      <c r="D174" s="197"/>
      <c r="E174" s="195"/>
      <c r="F174" s="198" t="s">
        <v>71</v>
      </c>
      <c r="G174" s="199"/>
      <c r="H174" s="199"/>
      <c r="I174" s="95">
        <f>I173-L174</f>
        <v>311000</v>
      </c>
      <c r="J174" s="86">
        <f>D173-J173</f>
        <v>416000</v>
      </c>
      <c r="K174" s="86"/>
      <c r="L174" s="87">
        <f>I173-L173</f>
        <v>571000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184" t="s">
        <v>74</v>
      </c>
      <c r="B176" s="185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186" t="s">
        <v>65</v>
      </c>
      <c r="B177" s="187"/>
      <c r="C177" s="187"/>
      <c r="D177" s="188"/>
      <c r="E177" s="189" t="s">
        <v>66</v>
      </c>
      <c r="F177" s="162" t="s">
        <v>67</v>
      </c>
      <c r="G177" s="162"/>
      <c r="H177" s="162"/>
      <c r="I177" s="162"/>
      <c r="J177" s="162" t="s">
        <v>68</v>
      </c>
      <c r="K177" s="162" t="s">
        <v>69</v>
      </c>
      <c r="L177" s="162" t="s">
        <v>75</v>
      </c>
      <c r="M177" s="164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190"/>
      <c r="F178" s="11" t="s">
        <v>13</v>
      </c>
      <c r="G178" s="11" t="s">
        <v>14</v>
      </c>
      <c r="H178" s="13" t="s">
        <v>17</v>
      </c>
      <c r="I178" s="83" t="s">
        <v>16</v>
      </c>
      <c r="J178" s="191"/>
      <c r="K178" s="191"/>
      <c r="L178" s="163"/>
      <c r="M178" s="164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165">
        <f>A161+A167+A173</f>
        <v>98561</v>
      </c>
      <c r="B179" s="168">
        <f>B161+B167+B173</f>
        <v>100385</v>
      </c>
      <c r="C179" s="168">
        <f>B179-A179</f>
        <v>1824</v>
      </c>
      <c r="D179" s="171">
        <f>D161+D167+D173</f>
        <v>5224000</v>
      </c>
      <c r="E179" s="174">
        <f>E161+E167+E173</f>
        <v>390000</v>
      </c>
      <c r="F179" s="100">
        <f>F161+F167+F173</f>
        <v>11875</v>
      </c>
      <c r="G179" s="100">
        <f>G161+G167+G173</f>
        <v>12025</v>
      </c>
      <c r="H179" s="13">
        <f>G179-F179</f>
        <v>150</v>
      </c>
      <c r="I179" s="101">
        <f>I161+I167+I173</f>
        <v>2193000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166"/>
      <c r="B180" s="169"/>
      <c r="C180" s="169"/>
      <c r="D180" s="172"/>
      <c r="E180" s="175"/>
      <c r="F180" s="177" t="s">
        <v>71</v>
      </c>
      <c r="G180" s="178"/>
      <c r="H180" s="178"/>
      <c r="I180" s="178"/>
      <c r="J180" s="106">
        <f>D179-J179</f>
        <v>599000</v>
      </c>
      <c r="K180" s="106">
        <f>E179-K179</f>
        <v>390000</v>
      </c>
      <c r="L180" s="107">
        <f>I179-L179</f>
        <v>973000</v>
      </c>
      <c r="M180" s="104" t="s">
        <v>78</v>
      </c>
      <c r="N180" s="105"/>
    </row>
    <row r="181" spans="1:15" ht="19.5" x14ac:dyDescent="0.35">
      <c r="A181" s="166"/>
      <c r="B181" s="169"/>
      <c r="C181" s="169"/>
      <c r="D181" s="172"/>
      <c r="E181" s="175"/>
      <c r="F181" s="179" t="s">
        <v>79</v>
      </c>
      <c r="G181" s="180"/>
      <c r="H181" s="180"/>
      <c r="I181" s="180"/>
      <c r="J181" s="181">
        <f>A4+A11+A18+A25+A30+A37+A44+A51+A56+A63+A70+A77+A82+A89+A96+A103+A108+A115+A122+A129+A134+A141+A148+A155</f>
        <v>30300000</v>
      </c>
      <c r="K181" s="182"/>
      <c r="L181" s="183"/>
      <c r="M181" s="104"/>
      <c r="N181" s="105"/>
    </row>
    <row r="182" spans="1:15" ht="20.25" thickBot="1" x14ac:dyDescent="0.4">
      <c r="A182" s="167"/>
      <c r="B182" s="170"/>
      <c r="C182" s="170"/>
      <c r="D182" s="173"/>
      <c r="E182" s="176"/>
      <c r="F182" s="157" t="s">
        <v>80</v>
      </c>
      <c r="G182" s="158"/>
      <c r="H182" s="158"/>
      <c r="I182" s="158"/>
      <c r="J182" s="159">
        <f>I179+J180+K180+J181+L180</f>
        <v>34455000</v>
      </c>
      <c r="K182" s="160"/>
      <c r="L182" s="161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-100385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6455000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1824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T6</vt:lpstr>
      <vt:lpstr>T5</vt:lpstr>
      <vt:lpstr>T4</vt:lpstr>
      <vt:lpstr>T3</vt:lpstr>
      <vt:lpstr>t2</vt:lpstr>
      <vt:lpstr>t1</vt:lpstr>
    </vt:vector>
  </TitlesOfParts>
  <Company>http://www.itfriend.org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User</cp:lastModifiedBy>
  <cp:lastPrinted>2018-06-01T12:23:12Z</cp:lastPrinted>
  <dcterms:created xsi:type="dcterms:W3CDTF">2018-02-28T12:48:16Z</dcterms:created>
  <dcterms:modified xsi:type="dcterms:W3CDTF">2018-06-01T12:28:11Z</dcterms:modified>
</cp:coreProperties>
</file>